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itednations.sharepoint.com/sites/OCHACBPF/Allocation Strategy Papers/Global Guidelines/2021 Global Guidelines Revision/Annexes/Final Annexes/"/>
    </mc:Choice>
  </mc:AlternateContent>
  <xr:revisionPtr revIDLastSave="104" documentId="8_{0BC8FC0B-4982-47F0-96C0-AEDF30B67599}" xr6:coauthVersionLast="47" xr6:coauthVersionMax="48" xr10:uidLastSave="{EF6C97EF-52CD-46D4-BBB5-E0EC9BFD17EA}"/>
  <bookViews>
    <workbookView xWindow="8400" yWindow="828" windowWidth="14040" windowHeight="12972" activeTab="2" xr2:uid="{00000000-000D-0000-FFFF-FFFF00000000}"/>
  </bookViews>
  <sheets>
    <sheet name="Cover" sheetId="1" r:id="rId1"/>
    <sheet name="Bgt template&amp;examples (main IP)" sheetId="2" r:id="rId2"/>
    <sheet name="Bgt template&amp;examples (sub-IP)" sheetId="9" r:id="rId3"/>
    <sheet name="Interim report" sheetId="4" r:id="rId4"/>
    <sheet name="Fixed date report" sheetId="5" r:id="rId5"/>
    <sheet name="Final report" sheetId="6" r:id="rId6"/>
    <sheet name="Bgt amendment template" sheetId="7" r:id="rId7"/>
    <sheet name="Dropdown" sheetId="8" state="hidden"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1" i="6" l="1"/>
  <c r="J52" i="6"/>
  <c r="J34" i="6"/>
  <c r="J33" i="6"/>
  <c r="J27" i="6"/>
  <c r="J28" i="6"/>
  <c r="J22" i="6"/>
  <c r="J40" i="6"/>
  <c r="J39" i="6"/>
  <c r="J45" i="6"/>
  <c r="J46" i="6"/>
  <c r="J44" i="6"/>
  <c r="J31" i="1"/>
  <c r="J29" i="1"/>
  <c r="J33" i="1"/>
  <c r="H45" i="9" l="1"/>
  <c r="H44" i="9"/>
  <c r="H43" i="9"/>
  <c r="H42" i="9"/>
  <c r="H41" i="9"/>
  <c r="H39" i="9"/>
  <c r="H38" i="9"/>
  <c r="H37" i="9"/>
  <c r="H36" i="9"/>
  <c r="H35" i="9"/>
  <c r="H33" i="9"/>
  <c r="H32" i="9"/>
  <c r="H31" i="9"/>
  <c r="H30" i="9"/>
  <c r="H29" i="9"/>
  <c r="H27" i="9"/>
  <c r="H26" i="9"/>
  <c r="H25" i="9"/>
  <c r="H24" i="9"/>
  <c r="H23" i="9"/>
  <c r="H21" i="9"/>
  <c r="H20" i="9"/>
  <c r="H19" i="9"/>
  <c r="H18" i="9"/>
  <c r="H17" i="9"/>
  <c r="H15" i="9"/>
  <c r="H14" i="9"/>
  <c r="H13" i="9"/>
  <c r="H12" i="9"/>
  <c r="H11" i="9"/>
  <c r="H9" i="9"/>
  <c r="H46" i="9" s="1"/>
  <c r="H8" i="9"/>
  <c r="H7" i="9"/>
  <c r="H6" i="9"/>
  <c r="H5" i="9"/>
  <c r="G54" i="7" l="1"/>
  <c r="E51" i="7"/>
  <c r="E50" i="7"/>
  <c r="E49" i="7"/>
  <c r="E48" i="7"/>
  <c r="E45" i="7"/>
  <c r="E44" i="7"/>
  <c r="E43" i="7"/>
  <c r="E42" i="7"/>
  <c r="E39" i="7"/>
  <c r="E38" i="7"/>
  <c r="E37" i="7"/>
  <c r="E36" i="7"/>
  <c r="E33" i="7"/>
  <c r="E32" i="7"/>
  <c r="E31" i="7"/>
  <c r="E30" i="7"/>
  <c r="E27" i="7"/>
  <c r="E26" i="7"/>
  <c r="E25" i="7"/>
  <c r="E24" i="7"/>
  <c r="E21" i="7"/>
  <c r="E20" i="7"/>
  <c r="E19" i="7"/>
  <c r="E18" i="7"/>
  <c r="E15" i="7"/>
  <c r="E14" i="7"/>
  <c r="E13" i="7"/>
  <c r="E12" i="7"/>
  <c r="G56" i="6"/>
  <c r="E52" i="6"/>
  <c r="E51" i="6"/>
  <c r="E50" i="6"/>
  <c r="E49" i="6"/>
  <c r="E46" i="6"/>
  <c r="E45" i="6"/>
  <c r="E44" i="6"/>
  <c r="E43" i="6"/>
  <c r="E40" i="6"/>
  <c r="E39" i="6"/>
  <c r="E38" i="6"/>
  <c r="E37" i="6"/>
  <c r="E34" i="6"/>
  <c r="E33" i="6"/>
  <c r="E32" i="6"/>
  <c r="E31" i="6"/>
  <c r="E28" i="6"/>
  <c r="E27" i="6"/>
  <c r="E26" i="6"/>
  <c r="E25" i="6"/>
  <c r="E22" i="6"/>
  <c r="E21" i="6"/>
  <c r="E20" i="6"/>
  <c r="E19" i="6"/>
  <c r="E14" i="6"/>
  <c r="E15" i="6"/>
  <c r="E16" i="6"/>
  <c r="E13" i="6"/>
  <c r="G57" i="5"/>
  <c r="E53" i="5"/>
  <c r="E52" i="5"/>
  <c r="E51" i="5"/>
  <c r="E50" i="5"/>
  <c r="E47" i="5"/>
  <c r="E46" i="5"/>
  <c r="E45" i="5"/>
  <c r="E44" i="5"/>
  <c r="E41" i="5"/>
  <c r="E40" i="5"/>
  <c r="E39" i="5"/>
  <c r="E38" i="5"/>
  <c r="E35" i="5"/>
  <c r="E34" i="5"/>
  <c r="E33" i="5"/>
  <c r="E32" i="5"/>
  <c r="E29" i="5"/>
  <c r="E28" i="5"/>
  <c r="E27" i="5"/>
  <c r="E26" i="5"/>
  <c r="E23" i="5"/>
  <c r="E22" i="5"/>
  <c r="E21" i="5"/>
  <c r="E20" i="5"/>
  <c r="E15" i="5"/>
  <c r="E16" i="5"/>
  <c r="E17" i="5"/>
  <c r="E14" i="5"/>
  <c r="G57" i="4"/>
  <c r="E53" i="4"/>
  <c r="E52" i="4"/>
  <c r="E51" i="4"/>
  <c r="E50" i="4"/>
  <c r="E47" i="4"/>
  <c r="E46" i="4"/>
  <c r="E45" i="4"/>
  <c r="E44" i="4"/>
  <c r="E41" i="4"/>
  <c r="E40" i="4"/>
  <c r="E39" i="4"/>
  <c r="E38" i="4"/>
  <c r="E35" i="4"/>
  <c r="E34" i="4"/>
  <c r="E33" i="4"/>
  <c r="E32" i="4"/>
  <c r="E29" i="4"/>
  <c r="E28" i="4"/>
  <c r="E27" i="4"/>
  <c r="E26" i="4"/>
  <c r="E23" i="4"/>
  <c r="E22" i="4"/>
  <c r="E21" i="4"/>
  <c r="E20" i="4"/>
  <c r="E15" i="4"/>
  <c r="E16" i="4"/>
  <c r="E17" i="4"/>
  <c r="E14" i="4"/>
  <c r="A16" i="4"/>
  <c r="A17" i="4"/>
  <c r="H51" i="2"/>
  <c r="H50" i="2"/>
  <c r="H49" i="2"/>
  <c r="H48" i="2"/>
  <c r="H39" i="2"/>
  <c r="H38" i="2"/>
  <c r="H37" i="2"/>
  <c r="H36" i="2"/>
  <c r="H33" i="2"/>
  <c r="H32" i="2"/>
  <c r="H31" i="2"/>
  <c r="H30" i="2"/>
  <c r="H24" i="2"/>
  <c r="H21" i="2"/>
  <c r="H20" i="2"/>
  <c r="H19" i="2"/>
  <c r="H18" i="2"/>
  <c r="H15" i="2"/>
  <c r="H14" i="2"/>
  <c r="H13" i="2"/>
  <c r="H12" i="2"/>
  <c r="I52" i="7"/>
  <c r="P51" i="7"/>
  <c r="G51" i="7"/>
  <c r="P50" i="7"/>
  <c r="G50" i="7"/>
  <c r="P49" i="7"/>
  <c r="G49" i="7"/>
  <c r="P48" i="7"/>
  <c r="G48" i="7"/>
  <c r="I46" i="7"/>
  <c r="P45" i="7"/>
  <c r="G45" i="7"/>
  <c r="P44" i="7"/>
  <c r="G44" i="7"/>
  <c r="P43" i="7"/>
  <c r="G43" i="7"/>
  <c r="P42" i="7"/>
  <c r="G42" i="7"/>
  <c r="I40" i="7"/>
  <c r="P39" i="7"/>
  <c r="G39" i="7"/>
  <c r="P38" i="7"/>
  <c r="G38" i="7"/>
  <c r="P37" i="7"/>
  <c r="G37" i="7"/>
  <c r="P36" i="7"/>
  <c r="G36" i="7"/>
  <c r="I34" i="7"/>
  <c r="P33" i="7"/>
  <c r="G33" i="7"/>
  <c r="P32" i="7"/>
  <c r="G32" i="7"/>
  <c r="P31" i="7"/>
  <c r="R31" i="7" s="1"/>
  <c r="G31" i="7"/>
  <c r="P30" i="7"/>
  <c r="G30" i="7"/>
  <c r="I28" i="7"/>
  <c r="P27" i="7"/>
  <c r="G27" i="7"/>
  <c r="P26" i="7"/>
  <c r="G26" i="7"/>
  <c r="P25" i="7"/>
  <c r="G25" i="7"/>
  <c r="P24" i="7"/>
  <c r="G24" i="7"/>
  <c r="I22" i="7"/>
  <c r="P21" i="7"/>
  <c r="G21" i="7"/>
  <c r="P20" i="7"/>
  <c r="G20" i="7"/>
  <c r="P19" i="7"/>
  <c r="G19" i="7"/>
  <c r="P18" i="7"/>
  <c r="G18" i="7"/>
  <c r="I16" i="7"/>
  <c r="P15" i="7"/>
  <c r="G15" i="7"/>
  <c r="P14" i="7"/>
  <c r="G14" i="7"/>
  <c r="P13" i="7"/>
  <c r="G13" i="7"/>
  <c r="P12" i="7"/>
  <c r="G12" i="7"/>
  <c r="H53" i="6"/>
  <c r="O27" i="1" s="1"/>
  <c r="F52" i="6"/>
  <c r="D52" i="6"/>
  <c r="C52" i="6"/>
  <c r="B52" i="6"/>
  <c r="A52" i="6"/>
  <c r="F51" i="6"/>
  <c r="D51" i="6"/>
  <c r="C51" i="6"/>
  <c r="B51" i="6"/>
  <c r="A51" i="6"/>
  <c r="F50" i="6"/>
  <c r="D50" i="6"/>
  <c r="C50" i="6"/>
  <c r="B50" i="6"/>
  <c r="A50" i="6"/>
  <c r="F49" i="6"/>
  <c r="D49" i="6"/>
  <c r="C49" i="6"/>
  <c r="B49" i="6"/>
  <c r="A49" i="6"/>
  <c r="H47" i="6"/>
  <c r="O25" i="1" s="1"/>
  <c r="F46" i="6"/>
  <c r="D46" i="6"/>
  <c r="C46" i="6"/>
  <c r="B46" i="6"/>
  <c r="A46" i="6"/>
  <c r="F45" i="6"/>
  <c r="D45" i="6"/>
  <c r="C45" i="6"/>
  <c r="B45" i="6"/>
  <c r="A45" i="6"/>
  <c r="F44" i="6"/>
  <c r="D44" i="6"/>
  <c r="C44" i="6"/>
  <c r="B44" i="6"/>
  <c r="A44" i="6"/>
  <c r="F43" i="6"/>
  <c r="D43" i="6"/>
  <c r="C43" i="6"/>
  <c r="B43" i="6"/>
  <c r="A43" i="6"/>
  <c r="H41" i="6"/>
  <c r="O23" i="1" s="1"/>
  <c r="F40" i="6"/>
  <c r="D40" i="6"/>
  <c r="C40" i="6"/>
  <c r="B40" i="6"/>
  <c r="A40" i="6"/>
  <c r="F39" i="6"/>
  <c r="D39" i="6"/>
  <c r="C39" i="6"/>
  <c r="B39" i="6"/>
  <c r="A39" i="6"/>
  <c r="F38" i="6"/>
  <c r="D38" i="6"/>
  <c r="C38" i="6"/>
  <c r="B38" i="6"/>
  <c r="A38" i="6"/>
  <c r="F37" i="6"/>
  <c r="D37" i="6"/>
  <c r="C37" i="6"/>
  <c r="B37" i="6"/>
  <c r="A37" i="6"/>
  <c r="H35" i="6"/>
  <c r="O21" i="1" s="1"/>
  <c r="F34" i="6"/>
  <c r="D34" i="6"/>
  <c r="C34" i="6"/>
  <c r="B34" i="6"/>
  <c r="A34" i="6"/>
  <c r="F33" i="6"/>
  <c r="D33" i="6"/>
  <c r="C33" i="6"/>
  <c r="B33" i="6"/>
  <c r="A33" i="6"/>
  <c r="F32" i="6"/>
  <c r="D32" i="6"/>
  <c r="C32" i="6"/>
  <c r="B32" i="6"/>
  <c r="A32" i="6"/>
  <c r="F31" i="6"/>
  <c r="D31" i="6"/>
  <c r="C31" i="6"/>
  <c r="B31" i="6"/>
  <c r="A31" i="6"/>
  <c r="H29" i="6"/>
  <c r="O19" i="1" s="1"/>
  <c r="F28" i="6"/>
  <c r="D28" i="6"/>
  <c r="C28" i="6"/>
  <c r="B28" i="6"/>
  <c r="A28" i="6"/>
  <c r="F27" i="6"/>
  <c r="D27" i="6"/>
  <c r="C27" i="6"/>
  <c r="B27" i="6"/>
  <c r="A27" i="6"/>
  <c r="F26" i="6"/>
  <c r="D26" i="6"/>
  <c r="C26" i="6"/>
  <c r="B26" i="6"/>
  <c r="A26" i="6"/>
  <c r="F25" i="6"/>
  <c r="D25" i="6"/>
  <c r="C25" i="6"/>
  <c r="B25" i="6"/>
  <c r="A25" i="6"/>
  <c r="H23" i="6"/>
  <c r="O17" i="1" s="1"/>
  <c r="F22" i="6"/>
  <c r="D22" i="6"/>
  <c r="C22" i="6"/>
  <c r="B22" i="6"/>
  <c r="A22" i="6"/>
  <c r="F21" i="6"/>
  <c r="D21" i="6"/>
  <c r="C21" i="6"/>
  <c r="B21" i="6"/>
  <c r="A21" i="6"/>
  <c r="F20" i="6"/>
  <c r="D20" i="6"/>
  <c r="C20" i="6"/>
  <c r="B20" i="6"/>
  <c r="A20" i="6"/>
  <c r="F19" i="6"/>
  <c r="D19" i="6"/>
  <c r="C19" i="6"/>
  <c r="B19" i="6"/>
  <c r="A19" i="6"/>
  <c r="H17" i="6"/>
  <c r="O15" i="1" s="1"/>
  <c r="Q15" i="1" s="1"/>
  <c r="F16" i="6"/>
  <c r="D16" i="6"/>
  <c r="C16" i="6"/>
  <c r="B16" i="6"/>
  <c r="A16" i="6"/>
  <c r="F15" i="6"/>
  <c r="D15" i="6"/>
  <c r="C15" i="6"/>
  <c r="B15" i="6"/>
  <c r="A15" i="6"/>
  <c r="F14" i="6"/>
  <c r="D14" i="6"/>
  <c r="C14" i="6"/>
  <c r="B14" i="6"/>
  <c r="A14" i="6"/>
  <c r="F13" i="6"/>
  <c r="D13" i="6"/>
  <c r="C13" i="6"/>
  <c r="B13" i="6"/>
  <c r="A13" i="6"/>
  <c r="H54" i="5"/>
  <c r="I27" i="1" s="1"/>
  <c r="F53" i="5"/>
  <c r="D53" i="5"/>
  <c r="C53" i="5"/>
  <c r="B53" i="5"/>
  <c r="A53" i="5"/>
  <c r="F52" i="5"/>
  <c r="D52" i="5"/>
  <c r="C52" i="5"/>
  <c r="B52" i="5"/>
  <c r="A52" i="5"/>
  <c r="F51" i="5"/>
  <c r="D51" i="5"/>
  <c r="C51" i="5"/>
  <c r="B51" i="5"/>
  <c r="A51" i="5"/>
  <c r="F50" i="5"/>
  <c r="D50" i="5"/>
  <c r="C50" i="5"/>
  <c r="B50" i="5"/>
  <c r="A50" i="5"/>
  <c r="H48" i="5"/>
  <c r="I25" i="1" s="1"/>
  <c r="F47" i="5"/>
  <c r="D47" i="5"/>
  <c r="C47" i="5"/>
  <c r="B47" i="5"/>
  <c r="A47" i="5"/>
  <c r="F46" i="5"/>
  <c r="D46" i="5"/>
  <c r="C46" i="5"/>
  <c r="B46" i="5"/>
  <c r="A46" i="5"/>
  <c r="F45" i="5"/>
  <c r="D45" i="5"/>
  <c r="C45" i="5"/>
  <c r="B45" i="5"/>
  <c r="A45" i="5"/>
  <c r="F44" i="5"/>
  <c r="D44" i="5"/>
  <c r="C44" i="5"/>
  <c r="B44" i="5"/>
  <c r="A44" i="5"/>
  <c r="H42" i="5"/>
  <c r="I23" i="1" s="1"/>
  <c r="F41" i="5"/>
  <c r="D41" i="5"/>
  <c r="C41" i="5"/>
  <c r="B41" i="5"/>
  <c r="A41" i="5"/>
  <c r="F40" i="5"/>
  <c r="D40" i="5"/>
  <c r="C40" i="5"/>
  <c r="B40" i="5"/>
  <c r="A40" i="5"/>
  <c r="F39" i="5"/>
  <c r="D39" i="5"/>
  <c r="C39" i="5"/>
  <c r="B39" i="5"/>
  <c r="A39" i="5"/>
  <c r="F38" i="5"/>
  <c r="D38" i="5"/>
  <c r="C38" i="5"/>
  <c r="B38" i="5"/>
  <c r="A38" i="5"/>
  <c r="H36" i="5"/>
  <c r="I21" i="1" s="1"/>
  <c r="F35" i="5"/>
  <c r="D35" i="5"/>
  <c r="C35" i="5"/>
  <c r="B35" i="5"/>
  <c r="A35" i="5"/>
  <c r="F34" i="5"/>
  <c r="D34" i="5"/>
  <c r="C34" i="5"/>
  <c r="B34" i="5"/>
  <c r="A34" i="5"/>
  <c r="F33" i="5"/>
  <c r="D33" i="5"/>
  <c r="C33" i="5"/>
  <c r="B33" i="5"/>
  <c r="A33" i="5"/>
  <c r="F32" i="5"/>
  <c r="D32" i="5"/>
  <c r="C32" i="5"/>
  <c r="B32" i="5"/>
  <c r="A32" i="5"/>
  <c r="H30" i="5"/>
  <c r="I19" i="1" s="1"/>
  <c r="F29" i="5"/>
  <c r="D29" i="5"/>
  <c r="C29" i="5"/>
  <c r="B29" i="5"/>
  <c r="A29" i="5"/>
  <c r="F28" i="5"/>
  <c r="D28" i="5"/>
  <c r="C28" i="5"/>
  <c r="B28" i="5"/>
  <c r="A28" i="5"/>
  <c r="F27" i="5"/>
  <c r="D27" i="5"/>
  <c r="C27" i="5"/>
  <c r="B27" i="5"/>
  <c r="A27" i="5"/>
  <c r="F26" i="5"/>
  <c r="D26" i="5"/>
  <c r="C26" i="5"/>
  <c r="B26" i="5"/>
  <c r="A26" i="5"/>
  <c r="H24" i="5"/>
  <c r="I17" i="1" s="1"/>
  <c r="F23" i="5"/>
  <c r="D23" i="5"/>
  <c r="C23" i="5"/>
  <c r="B23" i="5"/>
  <c r="A23" i="5"/>
  <c r="F22" i="5"/>
  <c r="D22" i="5"/>
  <c r="C22" i="5"/>
  <c r="B22" i="5"/>
  <c r="A22" i="5"/>
  <c r="F21" i="5"/>
  <c r="D21" i="5"/>
  <c r="C21" i="5"/>
  <c r="B21" i="5"/>
  <c r="A21" i="5"/>
  <c r="F20" i="5"/>
  <c r="D20" i="5"/>
  <c r="C20" i="5"/>
  <c r="B20" i="5"/>
  <c r="A20" i="5"/>
  <c r="H18" i="5"/>
  <c r="I15" i="1" s="1"/>
  <c r="F17" i="5"/>
  <c r="D17" i="5"/>
  <c r="C17" i="5"/>
  <c r="B17" i="5"/>
  <c r="A17" i="5"/>
  <c r="F16" i="5"/>
  <c r="D16" i="5"/>
  <c r="C16" i="5"/>
  <c r="B16" i="5"/>
  <c r="A16" i="5"/>
  <c r="F15" i="5"/>
  <c r="D15" i="5"/>
  <c r="C15" i="5"/>
  <c r="B15" i="5"/>
  <c r="A15" i="5"/>
  <c r="F14" i="5"/>
  <c r="D14" i="5"/>
  <c r="C14" i="5"/>
  <c r="B14" i="5"/>
  <c r="A14" i="5"/>
  <c r="H54" i="4"/>
  <c r="G27" i="1" s="1"/>
  <c r="F53" i="4"/>
  <c r="D53" i="4"/>
  <c r="C53" i="4"/>
  <c r="B53" i="4"/>
  <c r="A53" i="4"/>
  <c r="F52" i="4"/>
  <c r="D52" i="4"/>
  <c r="C52" i="4"/>
  <c r="B52" i="4"/>
  <c r="A52" i="4"/>
  <c r="F51" i="4"/>
  <c r="D51" i="4"/>
  <c r="C51" i="4"/>
  <c r="B51" i="4"/>
  <c r="A51" i="4"/>
  <c r="F50" i="4"/>
  <c r="D50" i="4"/>
  <c r="C50" i="4"/>
  <c r="B50" i="4"/>
  <c r="A50" i="4"/>
  <c r="H48" i="4"/>
  <c r="G25" i="1" s="1"/>
  <c r="F47" i="4"/>
  <c r="D47" i="4"/>
  <c r="C47" i="4"/>
  <c r="B47" i="4"/>
  <c r="A47" i="4"/>
  <c r="F46" i="4"/>
  <c r="D46" i="4"/>
  <c r="C46" i="4"/>
  <c r="B46" i="4"/>
  <c r="A46" i="4"/>
  <c r="F45" i="4"/>
  <c r="D45" i="4"/>
  <c r="C45" i="4"/>
  <c r="B45" i="4"/>
  <c r="A45" i="4"/>
  <c r="F44" i="4"/>
  <c r="D44" i="4"/>
  <c r="C44" i="4"/>
  <c r="B44" i="4"/>
  <c r="A44" i="4"/>
  <c r="H42" i="4"/>
  <c r="G23" i="1" s="1"/>
  <c r="F41" i="4"/>
  <c r="D41" i="4"/>
  <c r="C41" i="4"/>
  <c r="B41" i="4"/>
  <c r="A41" i="4"/>
  <c r="F40" i="4"/>
  <c r="D40" i="4"/>
  <c r="C40" i="4"/>
  <c r="B40" i="4"/>
  <c r="A40" i="4"/>
  <c r="F39" i="4"/>
  <c r="D39" i="4"/>
  <c r="C39" i="4"/>
  <c r="B39" i="4"/>
  <c r="A39" i="4"/>
  <c r="F38" i="4"/>
  <c r="D38" i="4"/>
  <c r="C38" i="4"/>
  <c r="B38" i="4"/>
  <c r="A38" i="4"/>
  <c r="H36" i="4"/>
  <c r="G21" i="1" s="1"/>
  <c r="F35" i="4"/>
  <c r="D35" i="4"/>
  <c r="C35" i="4"/>
  <c r="B35" i="4"/>
  <c r="A35" i="4"/>
  <c r="F34" i="4"/>
  <c r="D34" i="4"/>
  <c r="C34" i="4"/>
  <c r="B34" i="4"/>
  <c r="A34" i="4"/>
  <c r="F33" i="4"/>
  <c r="D33" i="4"/>
  <c r="C33" i="4"/>
  <c r="B33" i="4"/>
  <c r="A33" i="4"/>
  <c r="F32" i="4"/>
  <c r="D32" i="4"/>
  <c r="C32" i="4"/>
  <c r="B32" i="4"/>
  <c r="A32" i="4"/>
  <c r="H30" i="4"/>
  <c r="G19" i="1" s="1"/>
  <c r="F29" i="4"/>
  <c r="D29" i="4"/>
  <c r="C29" i="4"/>
  <c r="B29" i="4"/>
  <c r="A29" i="4"/>
  <c r="F28" i="4"/>
  <c r="D28" i="4"/>
  <c r="C28" i="4"/>
  <c r="B28" i="4"/>
  <c r="A28" i="4"/>
  <c r="F27" i="4"/>
  <c r="D27" i="4"/>
  <c r="C27" i="4"/>
  <c r="B27" i="4"/>
  <c r="A27" i="4"/>
  <c r="F26" i="4"/>
  <c r="D26" i="4"/>
  <c r="C26" i="4"/>
  <c r="B26" i="4"/>
  <c r="A26" i="4"/>
  <c r="H24" i="4"/>
  <c r="G17" i="1" s="1"/>
  <c r="F23" i="4"/>
  <c r="D23" i="4"/>
  <c r="C23" i="4"/>
  <c r="B23" i="4"/>
  <c r="A23" i="4"/>
  <c r="F22" i="4"/>
  <c r="D22" i="4"/>
  <c r="C22" i="4"/>
  <c r="B22" i="4"/>
  <c r="A22" i="4"/>
  <c r="F21" i="4"/>
  <c r="D21" i="4"/>
  <c r="C21" i="4"/>
  <c r="B21" i="4"/>
  <c r="A21" i="4"/>
  <c r="F20" i="4"/>
  <c r="D20" i="4"/>
  <c r="C20" i="4"/>
  <c r="B20" i="4"/>
  <c r="A20" i="4"/>
  <c r="H18" i="4"/>
  <c r="G15" i="1" s="1"/>
  <c r="F17" i="4"/>
  <c r="D17" i="4"/>
  <c r="C17" i="4"/>
  <c r="B17" i="4"/>
  <c r="F16" i="4"/>
  <c r="D16" i="4"/>
  <c r="C16" i="4"/>
  <c r="B16" i="4"/>
  <c r="F15" i="4"/>
  <c r="D15" i="4"/>
  <c r="C15" i="4"/>
  <c r="B15" i="4"/>
  <c r="A15" i="4"/>
  <c r="F14" i="4"/>
  <c r="D14" i="4"/>
  <c r="C14" i="4"/>
  <c r="B14" i="4"/>
  <c r="A14" i="4"/>
  <c r="H45" i="2"/>
  <c r="H44" i="2"/>
  <c r="H43" i="2"/>
  <c r="H42" i="2"/>
  <c r="H27" i="2"/>
  <c r="H26" i="2"/>
  <c r="H25" i="2"/>
  <c r="M27" i="1"/>
  <c r="K27" i="1"/>
  <c r="M25" i="1"/>
  <c r="K25" i="1"/>
  <c r="M23" i="1"/>
  <c r="K23" i="1"/>
  <c r="M21" i="1"/>
  <c r="K21" i="1"/>
  <c r="M19" i="1"/>
  <c r="K19" i="1"/>
  <c r="M17" i="1"/>
  <c r="K17" i="1"/>
  <c r="M15" i="1"/>
  <c r="K15" i="1"/>
  <c r="R49" i="7" l="1"/>
  <c r="R13" i="7"/>
  <c r="R19" i="7"/>
  <c r="R20" i="7"/>
  <c r="R37" i="7"/>
  <c r="R43" i="7"/>
  <c r="G46" i="7"/>
  <c r="G22" i="7"/>
  <c r="R25" i="7"/>
  <c r="G34" i="7"/>
  <c r="R44" i="7"/>
  <c r="G28" i="7"/>
  <c r="G52" i="7"/>
  <c r="R14" i="7"/>
  <c r="P28" i="7"/>
  <c r="R38" i="7"/>
  <c r="P52" i="7"/>
  <c r="P34" i="7"/>
  <c r="R34" i="7" s="1"/>
  <c r="G16" i="7"/>
  <c r="G40" i="7"/>
  <c r="P16" i="7"/>
  <c r="I53" i="7"/>
  <c r="I55" i="7" s="1"/>
  <c r="R26" i="7"/>
  <c r="P40" i="7"/>
  <c r="R50" i="7"/>
  <c r="P22" i="7"/>
  <c r="R32" i="7"/>
  <c r="P46" i="7"/>
  <c r="H54" i="6"/>
  <c r="H57" i="6" s="1"/>
  <c r="H58" i="6" s="1"/>
  <c r="H22" i="2"/>
  <c r="E17" i="1" s="1"/>
  <c r="H16" i="2"/>
  <c r="G16" i="4"/>
  <c r="I16" i="4" s="1"/>
  <c r="G40" i="4"/>
  <c r="I40" i="4" s="1"/>
  <c r="G41" i="5"/>
  <c r="J41" i="5" s="1"/>
  <c r="G46" i="5"/>
  <c r="J46" i="5" s="1"/>
  <c r="G51" i="5"/>
  <c r="J51" i="5" s="1"/>
  <c r="G13" i="6"/>
  <c r="I13" i="6" s="1"/>
  <c r="G17" i="5"/>
  <c r="I17" i="5" s="1"/>
  <c r="G22" i="5"/>
  <c r="J22" i="5" s="1"/>
  <c r="G27" i="5"/>
  <c r="J27" i="5" s="1"/>
  <c r="G32" i="5"/>
  <c r="J32" i="5" s="1"/>
  <c r="G22" i="6"/>
  <c r="I22" i="6" s="1"/>
  <c r="G27" i="6"/>
  <c r="I27" i="6" s="1"/>
  <c r="G37" i="6"/>
  <c r="I37" i="6" s="1"/>
  <c r="O29" i="1"/>
  <c r="O31" i="1" s="1"/>
  <c r="O33" i="1" s="1"/>
  <c r="G29" i="1"/>
  <c r="G31" i="1" s="1"/>
  <c r="G33" i="1" s="1"/>
  <c r="H28" i="2"/>
  <c r="E19" i="1" s="1"/>
  <c r="L19" i="1" s="1"/>
  <c r="H34" i="2"/>
  <c r="E21" i="1" s="1"/>
  <c r="N21" i="1" s="1"/>
  <c r="H40" i="2"/>
  <c r="E23" i="1" s="1"/>
  <c r="L23" i="1" s="1"/>
  <c r="H46" i="2"/>
  <c r="E25" i="1" s="1"/>
  <c r="N25" i="1" s="1"/>
  <c r="H52" i="2"/>
  <c r="E27" i="1" s="1"/>
  <c r="L27" i="1" s="1"/>
  <c r="H55" i="4"/>
  <c r="H58" i="4" s="1"/>
  <c r="G27" i="4"/>
  <c r="I27" i="4" s="1"/>
  <c r="G51" i="4"/>
  <c r="I51" i="4" s="1"/>
  <c r="G14" i="5"/>
  <c r="I14" i="5" s="1"/>
  <c r="G23" i="5"/>
  <c r="I23" i="5" s="1"/>
  <c r="G28" i="5"/>
  <c r="G38" i="5"/>
  <c r="J38" i="5" s="1"/>
  <c r="G47" i="5"/>
  <c r="J47" i="5" s="1"/>
  <c r="G52" i="5"/>
  <c r="I52" i="5" s="1"/>
  <c r="G19" i="6"/>
  <c r="I19" i="6" s="1"/>
  <c r="G52" i="6"/>
  <c r="I52" i="6" s="1"/>
  <c r="R12" i="7"/>
  <c r="R18" i="7"/>
  <c r="R24" i="7"/>
  <c r="R30" i="7"/>
  <c r="R36" i="7"/>
  <c r="R42" i="7"/>
  <c r="R48" i="7"/>
  <c r="G14" i="4"/>
  <c r="G38" i="4"/>
  <c r="I38" i="4" s="1"/>
  <c r="G20" i="5"/>
  <c r="J20" i="5" s="1"/>
  <c r="G29" i="5"/>
  <c r="J29" i="5" s="1"/>
  <c r="G34" i="5"/>
  <c r="I34" i="5" s="1"/>
  <c r="G39" i="5"/>
  <c r="J39" i="5" s="1"/>
  <c r="G44" i="5"/>
  <c r="I44" i="5" s="1"/>
  <c r="G15" i="6"/>
  <c r="I15" i="6" s="1"/>
  <c r="J15" i="6" s="1"/>
  <c r="G25" i="6"/>
  <c r="I25" i="6" s="1"/>
  <c r="G34" i="6"/>
  <c r="I34" i="6" s="1"/>
  <c r="G39" i="6"/>
  <c r="I39" i="6" s="1"/>
  <c r="G44" i="6"/>
  <c r="I44" i="6" s="1"/>
  <c r="G49" i="6"/>
  <c r="I49" i="6" s="1"/>
  <c r="J49" i="6" s="1"/>
  <c r="G29" i="4"/>
  <c r="I29" i="4" s="1"/>
  <c r="G16" i="5"/>
  <c r="J16" i="5" s="1"/>
  <c r="G21" i="5"/>
  <c r="I21" i="5" s="1"/>
  <c r="G26" i="5"/>
  <c r="J26" i="5" s="1"/>
  <c r="G35" i="5"/>
  <c r="J35" i="5" s="1"/>
  <c r="G40" i="5"/>
  <c r="J40" i="5" s="1"/>
  <c r="G50" i="5"/>
  <c r="J50" i="5" s="1"/>
  <c r="G21" i="6"/>
  <c r="I21" i="6" s="1"/>
  <c r="J21" i="6" s="1"/>
  <c r="G26" i="6"/>
  <c r="I26" i="6" s="1"/>
  <c r="J26" i="6" s="1"/>
  <c r="G40" i="6"/>
  <c r="I40" i="6" s="1"/>
  <c r="G45" i="6"/>
  <c r="I45" i="6" s="1"/>
  <c r="I29" i="1"/>
  <c r="I31" i="1" s="1"/>
  <c r="I33" i="1" s="1"/>
  <c r="I35" i="1" s="1"/>
  <c r="G20" i="4"/>
  <c r="G22" i="4"/>
  <c r="G33" i="4"/>
  <c r="G35" i="4"/>
  <c r="G44" i="4"/>
  <c r="G46" i="4"/>
  <c r="G33" i="5"/>
  <c r="G53" i="5"/>
  <c r="G38" i="6"/>
  <c r="I38" i="6" s="1"/>
  <c r="J38" i="6" s="1"/>
  <c r="G50" i="6"/>
  <c r="I50" i="6" s="1"/>
  <c r="J50" i="6" s="1"/>
  <c r="K29" i="1"/>
  <c r="K31" i="1" s="1"/>
  <c r="K33" i="1" s="1"/>
  <c r="G32" i="4"/>
  <c r="G34" i="4"/>
  <c r="G45" i="4"/>
  <c r="M29" i="1"/>
  <c r="M31" i="1" s="1"/>
  <c r="M33" i="1" s="1"/>
  <c r="G21" i="4"/>
  <c r="G23" i="4"/>
  <c r="G47" i="4"/>
  <c r="G15" i="4"/>
  <c r="G17" i="4"/>
  <c r="G26" i="4"/>
  <c r="G28" i="4"/>
  <c r="G39" i="4"/>
  <c r="G41" i="4"/>
  <c r="G50" i="4"/>
  <c r="G52" i="4"/>
  <c r="G15" i="5"/>
  <c r="H55" i="5"/>
  <c r="G45" i="5"/>
  <c r="G32" i="6"/>
  <c r="I32" i="6" s="1"/>
  <c r="J32" i="6" s="1"/>
  <c r="G46" i="6"/>
  <c r="I46" i="6" s="1"/>
  <c r="G14" i="6"/>
  <c r="I14" i="6" s="1"/>
  <c r="J14" i="6" s="1"/>
  <c r="G16" i="6"/>
  <c r="I16" i="6" s="1"/>
  <c r="J16" i="6" s="1"/>
  <c r="G31" i="6"/>
  <c r="G33" i="6"/>
  <c r="I33" i="6" s="1"/>
  <c r="G51" i="6"/>
  <c r="I51" i="6" s="1"/>
  <c r="G53" i="4"/>
  <c r="G20" i="6"/>
  <c r="I20" i="6" s="1"/>
  <c r="J20" i="6" s="1"/>
  <c r="G28" i="6"/>
  <c r="I28" i="6" s="1"/>
  <c r="G43" i="6"/>
  <c r="R15" i="7"/>
  <c r="R21" i="7"/>
  <c r="R27" i="7"/>
  <c r="R33" i="7"/>
  <c r="R39" i="7"/>
  <c r="R45" i="7"/>
  <c r="R51" i="7"/>
  <c r="Q3" i="1" l="1"/>
  <c r="E3" i="1" s="1"/>
  <c r="O35" i="1"/>
  <c r="G35" i="1"/>
  <c r="H37" i="1"/>
  <c r="I14" i="4"/>
  <c r="J14" i="4"/>
  <c r="R22" i="7"/>
  <c r="R40" i="7"/>
  <c r="R52" i="7"/>
  <c r="R46" i="7"/>
  <c r="R28" i="7"/>
  <c r="R16" i="7"/>
  <c r="I56" i="7"/>
  <c r="G53" i="7"/>
  <c r="P53" i="7"/>
  <c r="H59" i="4"/>
  <c r="J51" i="4"/>
  <c r="J16" i="4"/>
  <c r="J40" i="4"/>
  <c r="J23" i="5"/>
  <c r="I22" i="5"/>
  <c r="J44" i="5"/>
  <c r="I35" i="5"/>
  <c r="I50" i="5"/>
  <c r="I29" i="5"/>
  <c r="J34" i="5"/>
  <c r="J17" i="5"/>
  <c r="J21" i="5"/>
  <c r="H21" i="1"/>
  <c r="L21" i="1"/>
  <c r="I51" i="5"/>
  <c r="I32" i="5"/>
  <c r="P21" i="1"/>
  <c r="J21" i="1"/>
  <c r="Q21" i="1"/>
  <c r="R21" i="1" s="1"/>
  <c r="J38" i="4"/>
  <c r="H17" i="1"/>
  <c r="L17" i="1"/>
  <c r="Q17" i="1"/>
  <c r="R17" i="1" s="1"/>
  <c r="G30" i="5"/>
  <c r="J30" i="5" s="1"/>
  <c r="J52" i="5"/>
  <c r="I46" i="5"/>
  <c r="H27" i="1"/>
  <c r="I27" i="5"/>
  <c r="I28" i="5"/>
  <c r="J28" i="5"/>
  <c r="P23" i="1"/>
  <c r="I20" i="5"/>
  <c r="I26" i="5"/>
  <c r="N17" i="1"/>
  <c r="Q23" i="1"/>
  <c r="R23" i="1" s="1"/>
  <c r="J23" i="1"/>
  <c r="I41" i="5"/>
  <c r="G42" i="5"/>
  <c r="J42" i="5" s="1"/>
  <c r="I38" i="5"/>
  <c r="G42" i="4"/>
  <c r="J42" i="4" s="1"/>
  <c r="I39" i="5"/>
  <c r="Q25" i="1"/>
  <c r="R25" i="1" s="1"/>
  <c r="P17" i="1"/>
  <c r="J27" i="4"/>
  <c r="G54" i="5"/>
  <c r="J54" i="5" s="1"/>
  <c r="J29" i="4"/>
  <c r="J17" i="1"/>
  <c r="L25" i="1"/>
  <c r="G18" i="5"/>
  <c r="J18" i="5" s="1"/>
  <c r="H23" i="1"/>
  <c r="N19" i="1"/>
  <c r="P25" i="1"/>
  <c r="N23" i="1"/>
  <c r="J25" i="1"/>
  <c r="H25" i="1"/>
  <c r="G24" i="5"/>
  <c r="J24" i="5" s="1"/>
  <c r="I16" i="5"/>
  <c r="J14" i="5"/>
  <c r="Q19" i="1"/>
  <c r="R19" i="1" s="1"/>
  <c r="H19" i="1"/>
  <c r="G48" i="5"/>
  <c r="J48" i="5" s="1"/>
  <c r="P27" i="1"/>
  <c r="I40" i="5"/>
  <c r="N27" i="1"/>
  <c r="J27" i="1"/>
  <c r="I47" i="5"/>
  <c r="J19" i="1"/>
  <c r="P19" i="1"/>
  <c r="Q27" i="1"/>
  <c r="R27" i="1" s="1"/>
  <c r="I53" i="4"/>
  <c r="J53" i="4"/>
  <c r="I15" i="4"/>
  <c r="J15" i="4"/>
  <c r="G47" i="6"/>
  <c r="I43" i="6"/>
  <c r="G35" i="6"/>
  <c r="I31" i="6"/>
  <c r="J15" i="5"/>
  <c r="I15" i="5"/>
  <c r="I41" i="4"/>
  <c r="J41" i="4"/>
  <c r="I17" i="4"/>
  <c r="J17" i="4"/>
  <c r="G17" i="6"/>
  <c r="I34" i="4"/>
  <c r="J34" i="4"/>
  <c r="G53" i="6"/>
  <c r="J33" i="5"/>
  <c r="I33" i="5"/>
  <c r="I20" i="4"/>
  <c r="G24" i="4"/>
  <c r="J24" i="4" s="1"/>
  <c r="J20" i="4"/>
  <c r="G29" i="6"/>
  <c r="I32" i="4"/>
  <c r="J32" i="4"/>
  <c r="G36" i="4"/>
  <c r="J36" i="4" s="1"/>
  <c r="J45" i="5"/>
  <c r="I45" i="5"/>
  <c r="I39" i="4"/>
  <c r="J39" i="4"/>
  <c r="I47" i="4"/>
  <c r="J47" i="4"/>
  <c r="I17" i="6"/>
  <c r="J13" i="6"/>
  <c r="G18" i="4"/>
  <c r="J25" i="6"/>
  <c r="I29" i="6"/>
  <c r="J37" i="6"/>
  <c r="I41" i="6"/>
  <c r="H58" i="5"/>
  <c r="H59" i="5" s="1"/>
  <c r="I52" i="4"/>
  <c r="J52" i="4"/>
  <c r="I28" i="4"/>
  <c r="J28" i="4"/>
  <c r="H53" i="2"/>
  <c r="E15" i="1"/>
  <c r="I23" i="4"/>
  <c r="J23" i="4"/>
  <c r="P55" i="7"/>
  <c r="I46" i="4"/>
  <c r="J46" i="4"/>
  <c r="I33" i="4"/>
  <c r="J33" i="4"/>
  <c r="I23" i="6"/>
  <c r="J19" i="6"/>
  <c r="G41" i="6"/>
  <c r="G36" i="5"/>
  <c r="J36" i="5" s="1"/>
  <c r="I35" i="4"/>
  <c r="J35" i="4"/>
  <c r="I50" i="4"/>
  <c r="J50" i="4"/>
  <c r="G54" i="4"/>
  <c r="J54" i="4" s="1"/>
  <c r="I26" i="4"/>
  <c r="J26" i="4"/>
  <c r="G30" i="4"/>
  <c r="J30" i="4" s="1"/>
  <c r="I21" i="4"/>
  <c r="J21" i="4"/>
  <c r="I45" i="4"/>
  <c r="J45" i="4"/>
  <c r="J53" i="5"/>
  <c r="I53" i="5"/>
  <c r="I44" i="4"/>
  <c r="G48" i="4"/>
  <c r="J48" i="4" s="1"/>
  <c r="J44" i="4"/>
  <c r="I22" i="4"/>
  <c r="J22" i="4"/>
  <c r="G23" i="6"/>
  <c r="I53" i="6"/>
  <c r="R53" i="7" l="1"/>
  <c r="G55" i="7"/>
  <c r="R55" i="7" s="1"/>
  <c r="H56" i="2"/>
  <c r="I36" i="5"/>
  <c r="I24" i="5"/>
  <c r="I54" i="5"/>
  <c r="J53" i="6"/>
  <c r="I18" i="5"/>
  <c r="I42" i="5"/>
  <c r="I30" i="5"/>
  <c r="J29" i="6"/>
  <c r="I54" i="4"/>
  <c r="I30" i="4"/>
  <c r="J17" i="6"/>
  <c r="G54" i="6"/>
  <c r="G57" i="6" s="1"/>
  <c r="J23" i="6"/>
  <c r="I48" i="5"/>
  <c r="I36" i="4"/>
  <c r="P56" i="7"/>
  <c r="J41" i="6"/>
  <c r="I48" i="4"/>
  <c r="G55" i="5"/>
  <c r="P15" i="1"/>
  <c r="H15" i="1"/>
  <c r="L15" i="1"/>
  <c r="N15" i="1"/>
  <c r="J15" i="1"/>
  <c r="E29" i="1"/>
  <c r="E31" i="1" s="1"/>
  <c r="E33" i="1" s="1"/>
  <c r="I42" i="4"/>
  <c r="I24" i="4"/>
  <c r="I35" i="6"/>
  <c r="J35" i="6" s="1"/>
  <c r="J31" i="6"/>
  <c r="I18" i="4"/>
  <c r="J18" i="4"/>
  <c r="G55" i="4"/>
  <c r="I47" i="6"/>
  <c r="J47" i="6" s="1"/>
  <c r="J43" i="6"/>
  <c r="G58" i="4" l="1"/>
  <c r="G59" i="4" s="1"/>
  <c r="H57" i="2"/>
  <c r="G56" i="7"/>
  <c r="R56" i="7" s="1"/>
  <c r="I55" i="5"/>
  <c r="I58" i="5" s="1"/>
  <c r="I59" i="5" s="1"/>
  <c r="I55" i="4"/>
  <c r="I58" i="4" s="1"/>
  <c r="I59" i="4" s="1"/>
  <c r="G58" i="5"/>
  <c r="G59" i="5" s="1"/>
  <c r="J55" i="5"/>
  <c r="K3" i="1"/>
  <c r="G3" i="1"/>
  <c r="Q35" i="1"/>
  <c r="M3" i="1"/>
  <c r="H33" i="1"/>
  <c r="P33" i="1"/>
  <c r="N33" i="1"/>
  <c r="L33" i="1"/>
  <c r="R15" i="1"/>
  <c r="Q29" i="1"/>
  <c r="J55" i="4"/>
  <c r="I54" i="6"/>
  <c r="G58" i="6"/>
  <c r="I57" i="6" l="1"/>
  <c r="I58" i="6" s="1"/>
  <c r="J58" i="6" s="1"/>
  <c r="J54" i="6"/>
  <c r="J57" i="6" s="1"/>
  <c r="N37" i="1"/>
  <c r="Q31" i="1"/>
  <c r="R29" i="1"/>
  <c r="K35" i="1"/>
  <c r="M35" i="1"/>
  <c r="P37" i="1"/>
  <c r="J37" i="1"/>
  <c r="E11" i="1"/>
  <c r="L37" i="1"/>
  <c r="Q33" i="1" l="1"/>
  <c r="R33" i="1" s="1"/>
  <c r="R31" i="1"/>
</calcChain>
</file>

<file path=xl/sharedStrings.xml><?xml version="1.0" encoding="utf-8"?>
<sst xmlns="http://schemas.openxmlformats.org/spreadsheetml/2006/main" count="538" uniqueCount="170">
  <si>
    <t xml:space="preserve">Financial Statement on Income and Expenditures for Funds Received from the 
[Name of the Fund] - for the period _____________ 20XX to ____________ 20XX
[Name of Implementing Partner] - [Project Title] Ref.: Project # [OCHA Project Reference Number]
</t>
  </si>
  <si>
    <t>1st Instalment</t>
  </si>
  <si>
    <t>Fixed date report</t>
  </si>
  <si>
    <t>2nd Instalment</t>
  </si>
  <si>
    <t>3rd Instalment</t>
  </si>
  <si>
    <t>Final report</t>
  </si>
  <si>
    <t>Expenditure</t>
  </si>
  <si>
    <t xml:space="preserve">Balance available as of XX.XX.20XX </t>
  </si>
  <si>
    <t>(Pls move this column if fixed date report falls after the 2nd or 3rd instalment)</t>
  </si>
  <si>
    <t xml:space="preserve">For final report only </t>
  </si>
  <si>
    <t>Interest Income</t>
  </si>
  <si>
    <t>Miscellaneous Income (if any)</t>
  </si>
  <si>
    <t xml:space="preserve">Current balance / final balance: </t>
  </si>
  <si>
    <t>Approved Budget</t>
  </si>
  <si>
    <t>1st Instalment expenditure</t>
  </si>
  <si>
    <t>%</t>
  </si>
  <si>
    <t>2nd Instalment expenditure</t>
  </si>
  <si>
    <t>3rd Instalment expenditure</t>
  </si>
  <si>
    <t>Final Report</t>
  </si>
  <si>
    <t>Balance</t>
  </si>
  <si>
    <t xml:space="preserve">A. Staff and Other Personnel Costs </t>
  </si>
  <si>
    <t>B. Supplies, Commodities, Materials  (Programme Inputs)</t>
  </si>
  <si>
    <t>C. Equipment</t>
  </si>
  <si>
    <t>D. Contractual Services</t>
  </si>
  <si>
    <t xml:space="preserve">E. Travel </t>
  </si>
  <si>
    <t>F. Transfers and Grants to Counterparts</t>
  </si>
  <si>
    <t>G. General Operating and Other Direct Costs</t>
  </si>
  <si>
    <t>Subtotal Direct Project Costs</t>
  </si>
  <si>
    <t>Indirect Programme Support Costs (PSC) 
(max. 7%)</t>
  </si>
  <si>
    <t xml:space="preserve">Total CBPF Project Cost  </t>
  </si>
  <si>
    <t>Balance available as of [XX.XX.XXXX]</t>
  </si>
  <si>
    <t xml:space="preserve">Rate of cumulative expenditure versus total paid instalment </t>
  </si>
  <si>
    <t>Certification by Implementing Partner:</t>
  </si>
  <si>
    <t xml:space="preserve">This is to certify that the above statement of income and expenditure (hereinafter referred to as "financial statement") has been generated through the Grants Management System (hereinafter referred to as "GMS"), and is a true representation of the income and expenditure for the corresponding project and project budget. 
I confirm that I have been approved through the Due Diligence module within GMS to sign this financial report. </t>
  </si>
  <si>
    <t>Name:</t>
  </si>
  <si>
    <t>Title:</t>
  </si>
  <si>
    <t>Signature</t>
  </si>
  <si>
    <t>Date</t>
  </si>
  <si>
    <t>Stamp</t>
  </si>
  <si>
    <t>With the submission of the financial report for the utilization of the advance, I am requesting the release of the subsequent instalment of US $XX,XXX.XX.</t>
  </si>
  <si>
    <t xml:space="preserve">Approved by the OCHA </t>
  </si>
  <si>
    <t>Project title:</t>
  </si>
  <si>
    <t>Project code:</t>
  </si>
  <si>
    <t>Implementing partner:</t>
  </si>
  <si>
    <t>Country:</t>
  </si>
  <si>
    <t>Project period:</t>
  </si>
  <si>
    <t>Country-based Pooled Funds (CBPFs) Project Budget Tool</t>
  </si>
  <si>
    <t>· Please use the template without modifying the section headings, guidance and formula. Wherever possible and relevant, please provide sufficiently detailed breakdown of each line item. Where breakdown of unit, quantity and unit cost is unavailable or unnecessary, please enter total amount of the item, along with sufficient description of cost content. Please add additional rows as needed, and ensure that the formula is carried over and the subtotal of the budget category includes the added rows. 
· All unit costs and total costs should be rounded to a maximum of 2 decimal places (e.g. 0.00).
· For further guidance on budget preparation, please refer to Chapter 6. Administration of CBPF Financial Resources of the CBPF Global Guidelines.</t>
  </si>
  <si>
    <t>Budget Items</t>
  </si>
  <si>
    <t>Budget Narratives</t>
  </si>
  <si>
    <t>Unit Quantity</t>
  </si>
  <si>
    <t>Unit Cost (USD)</t>
  </si>
  <si>
    <t>Duration</t>
  </si>
  <si>
    <t>Duration Unit</t>
  </si>
  <si>
    <t>% Charged to CBPF</t>
  </si>
  <si>
    <t>Total (USD)</t>
  </si>
  <si>
    <t>I. Direct Project Costs</t>
  </si>
  <si>
    <r>
      <rPr>
        <b/>
        <sz val="10"/>
        <rFont val="Calibri"/>
        <family val="2"/>
      </rPr>
      <t>A. Staff and Other Personnel Costs</t>
    </r>
    <r>
      <rPr>
        <sz val="10"/>
        <rFont val="Calibri"/>
        <family val="2"/>
      </rPr>
      <t xml:space="preserve"> (please itemize costs of staff, consultants and other personnel to be recruited directly by the implementing partner for project implementation. Please indicate international or national staff, level, title, number, unit cost, duration and percentage charged to CBPF for each personnel or each group of same personnel.)</t>
    </r>
  </si>
  <si>
    <r>
      <rPr>
        <sz val="10"/>
        <color rgb="FFFF0000"/>
        <rFont val="Calibri"/>
        <family val="2"/>
      </rPr>
      <t>Example</t>
    </r>
    <r>
      <rPr>
        <sz val="10"/>
        <rFont val="Calibri"/>
        <family val="2"/>
      </rPr>
      <t xml:space="preserve"> A1. Programme Officer</t>
    </r>
  </si>
  <si>
    <t xml:space="preserve">One xx level programme officer @ $3,000 per month at 50% cost sharing for 12 months to monitor food distribution at location xxxx. </t>
  </si>
  <si>
    <t>Months</t>
  </si>
  <si>
    <r>
      <rPr>
        <sz val="10"/>
        <color rgb="FFFF0000"/>
        <rFont val="Calibri"/>
        <family val="2"/>
      </rPr>
      <t>Example</t>
    </r>
    <r>
      <rPr>
        <sz val="10"/>
        <rFont val="Calibri"/>
        <family val="2"/>
      </rPr>
      <t xml:space="preserve"> A2. Warehouse security guards</t>
    </r>
  </si>
  <si>
    <t>6 warehouse security guards at location xxx to undertake xxxx @ $1,000 per month at 10% cost sharing for 12 months</t>
  </si>
  <si>
    <t xml:space="preserve">Sub-Total A:   </t>
  </si>
  <si>
    <t>——</t>
  </si>
  <si>
    <r>
      <t>B. Supplies, Commodities, Materials</t>
    </r>
    <r>
      <rPr>
        <sz val="10"/>
        <color rgb="FFFF0000"/>
        <rFont val="Calibri"/>
        <family val="2"/>
      </rPr>
      <t xml:space="preserve"> (Programme Inputs)</t>
    </r>
    <r>
      <rPr>
        <b/>
        <sz val="10"/>
        <color rgb="FFFF0000"/>
        <rFont val="Calibri"/>
        <family val="2"/>
      </rPr>
      <t xml:space="preserve"> </t>
    </r>
    <r>
      <rPr>
        <sz val="10"/>
        <rFont val="Calibri"/>
        <family val="2"/>
      </rPr>
      <t>(please itemize the costs of consumables to be purchased under the project, including associated transportation, freight, storage and distribution costs)</t>
    </r>
  </si>
  <si>
    <r>
      <rPr>
        <sz val="10"/>
        <color rgb="FFFF0000"/>
        <rFont val="Calibri"/>
        <family val="2"/>
      </rPr>
      <t>Example</t>
    </r>
    <r>
      <rPr>
        <sz val="10"/>
        <rFont val="Calibri"/>
        <family val="2"/>
      </rPr>
      <t xml:space="preserve"> B1. Cereals</t>
    </r>
  </si>
  <si>
    <t>Procurement of 2,000 MT cereals at $300 per MT for xxx beneficiaries at xxx location</t>
  </si>
  <si>
    <t>n/a</t>
  </si>
  <si>
    <r>
      <rPr>
        <sz val="10"/>
        <color rgb="FFFF0000"/>
        <rFont val="Calibri"/>
        <family val="2"/>
      </rPr>
      <t>Example</t>
    </r>
    <r>
      <rPr>
        <sz val="10"/>
        <rFont val="Calibri"/>
        <family val="2"/>
      </rPr>
      <t xml:space="preserve"> B2. Transportation costs - cereals</t>
    </r>
  </si>
  <si>
    <t>Transportation costs for the cereals at 10% of purchase value</t>
  </si>
  <si>
    <r>
      <rPr>
        <sz val="10"/>
        <color rgb="FFFF0000"/>
        <rFont val="Calibri"/>
        <family val="2"/>
      </rPr>
      <t>Example</t>
    </r>
    <r>
      <rPr>
        <sz val="10"/>
        <rFont val="Calibri"/>
        <family val="2"/>
      </rPr>
      <t xml:space="preserve"> B3. Cash transfer</t>
    </r>
  </si>
  <si>
    <t>One-time cash transfer directly implemented by [main IP name] to 500 beneficiaries at location xxxx at $100 per beneficiary per month for 12 months</t>
  </si>
  <si>
    <t xml:space="preserve">Sub-Total B: </t>
  </si>
  <si>
    <r>
      <t>C. Equipment</t>
    </r>
    <r>
      <rPr>
        <sz val="10"/>
        <rFont val="Calibri"/>
        <family val="2"/>
      </rPr>
      <t xml:space="preserve"> (please itemize the costs of non-consumables to be purchased under the project)</t>
    </r>
  </si>
  <si>
    <r>
      <rPr>
        <sz val="10"/>
        <color rgb="FFFF0000"/>
        <rFont val="Calibri"/>
        <family val="2"/>
      </rPr>
      <t>Example</t>
    </r>
    <r>
      <rPr>
        <sz val="10"/>
        <rFont val="Calibri"/>
        <family val="2"/>
      </rPr>
      <t xml:space="preserve"> C1. laptop </t>
    </r>
  </si>
  <si>
    <t>Procurement of 2 Lenovo xxxx laptops at $800 each for IDP registration at xxxx center</t>
  </si>
  <si>
    <t>C2. xxxxx</t>
  </si>
  <si>
    <t xml:space="preserve">Sub-Total C: </t>
  </si>
  <si>
    <r>
      <t>D. Contractual Services</t>
    </r>
    <r>
      <rPr>
        <sz val="10"/>
        <rFont val="Calibri"/>
        <family val="2"/>
      </rPr>
      <t xml:space="preserve"> (please list the works and services of commercial nature to be contracted under the project)</t>
    </r>
  </si>
  <si>
    <r>
      <rPr>
        <sz val="10"/>
        <color rgb="FFFF0000"/>
        <rFont val="Calibri"/>
        <family val="2"/>
      </rPr>
      <t>Example</t>
    </r>
    <r>
      <rPr>
        <sz val="10"/>
        <rFont val="Calibri"/>
        <family val="2"/>
      </rPr>
      <t xml:space="preserve"> D1. Quality inspection service (cereals) by xxxx [name of contractor]</t>
    </r>
  </si>
  <si>
    <t>XXXX [name of contractor]'s quality inspection service at location xxx for 800 MT of cereals at $40 per MT</t>
  </si>
  <si>
    <r>
      <rPr>
        <sz val="10"/>
        <color rgb="FFFF0000"/>
        <rFont val="Calibri"/>
        <family val="2"/>
      </rPr>
      <t>Example</t>
    </r>
    <r>
      <rPr>
        <sz val="10"/>
        <rFont val="Calibri"/>
        <family val="2"/>
      </rPr>
      <t xml:space="preserve"> D2. Cash transfer process fee by xxx [name of contractor]</t>
    </r>
  </si>
  <si>
    <t>Contractual service fees to xxx financial service provider for processing cash transfer to 10,000 beneficiaries at $1 per transaction</t>
  </si>
  <si>
    <t xml:space="preserve">Sub-Total D: </t>
  </si>
  <si>
    <r>
      <t xml:space="preserve">E. Travel </t>
    </r>
    <r>
      <rPr>
        <sz val="10"/>
        <rFont val="Calibri"/>
        <family val="2"/>
      </rPr>
      <t>(please itemize the travel costs of staff, consultants and other personnel for project implementation)</t>
    </r>
  </si>
  <si>
    <r>
      <rPr>
        <sz val="10"/>
        <color rgb="FFFF0000"/>
        <rFont val="Calibri"/>
        <family val="2"/>
      </rPr>
      <t>Example</t>
    </r>
    <r>
      <rPr>
        <sz val="10"/>
        <rFont val="Calibri"/>
        <family val="2"/>
      </rPr>
      <t xml:space="preserve"> E1. Airfare for food distribution monitoring trip</t>
    </r>
  </si>
  <si>
    <t>Airfare at $400 each for 3 staff to undertake 2 domestic trips each from location A to location B to monitor food distribution</t>
  </si>
  <si>
    <r>
      <rPr>
        <sz val="10"/>
        <color rgb="FFFF0000"/>
        <rFont val="Calibri"/>
        <family val="2"/>
      </rPr>
      <t>Example</t>
    </r>
    <r>
      <rPr>
        <sz val="10"/>
        <rFont val="Calibri"/>
        <family val="2"/>
      </rPr>
      <t xml:space="preserve"> E2. DSA for food distribution monitoring trip</t>
    </r>
  </si>
  <si>
    <t>DSA at $100 per day and 5 days per trip for 3 staff to undertake 2 domestic trips each from location xx to location xx to monitor food distribution</t>
  </si>
  <si>
    <t>Days</t>
  </si>
  <si>
    <t xml:space="preserve">Sub-Total E:  </t>
  </si>
  <si>
    <r>
      <t xml:space="preserve">F. Transfers and Grants to Counterparts </t>
    </r>
    <r>
      <rPr>
        <sz val="10"/>
        <rFont val="Calibri"/>
        <family val="2"/>
      </rPr>
      <t>(please list transfers and sub-grants to project implementing partners)</t>
    </r>
    <r>
      <rPr>
        <b/>
        <sz val="10"/>
        <rFont val="Calibri"/>
        <family val="2"/>
      </rPr>
      <t xml:space="preserve"> </t>
    </r>
  </si>
  <si>
    <r>
      <rPr>
        <sz val="10"/>
        <color rgb="FFFF0000"/>
        <rFont val="Calibri"/>
        <family val="2"/>
      </rPr>
      <t>Example</t>
    </r>
    <r>
      <rPr>
        <sz val="10"/>
        <rFont val="Calibri"/>
        <family val="2"/>
      </rPr>
      <t xml:space="preserve"> F1. National NGO xxx mobile clinic</t>
    </r>
    <r>
      <rPr>
        <sz val="10"/>
        <rFont val="Calibri"/>
        <family val="2"/>
      </rPr>
      <t>s</t>
    </r>
  </si>
  <si>
    <t>Deployment of 2 mobile health clinics at $10,000 per month for 6 months to location xxx (please see further cost breakdown attached)</t>
  </si>
  <si>
    <r>
      <rPr>
        <sz val="10"/>
        <color rgb="FFFF0000"/>
        <rFont val="Calibri"/>
        <family val="2"/>
      </rPr>
      <t>Example</t>
    </r>
    <r>
      <rPr>
        <sz val="10"/>
        <rFont val="Calibri"/>
        <family val="2"/>
      </rPr>
      <t xml:space="preserve"> F2. National NGO xxx: Cash transfer </t>
    </r>
  </si>
  <si>
    <t>Cash transfer to 1,000 households in location A and B, including: (a) cash transfer of $100 per household per month for 1,000 household and 3 months, and (b) cash distribution costs at $1 per transaction for 3,000 transactions (1,000 households, with 1 transaction per household per month for 3 months), $100*1,000 HH * 3 mos + $1*3,000 transactions = $303,000</t>
  </si>
  <si>
    <t xml:space="preserve">Sub-Total F:  </t>
  </si>
  <si>
    <r>
      <t>G. General Operating and Other Direct Costs</t>
    </r>
    <r>
      <rPr>
        <sz val="10"/>
        <rFont val="Calibri"/>
        <family val="2"/>
      </rPr>
      <t xml:space="preserve"> (please include general operating expenses and other direct costs for project implementation)</t>
    </r>
  </si>
  <si>
    <r>
      <rPr>
        <sz val="10"/>
        <color rgb="FFFF0000"/>
        <rFont val="Calibri"/>
        <family val="2"/>
      </rPr>
      <t>Example</t>
    </r>
    <r>
      <rPr>
        <sz val="10"/>
        <rFont val="Calibri"/>
        <family val="2"/>
      </rPr>
      <t xml:space="preserve"> G1. Office rental</t>
    </r>
  </si>
  <si>
    <t>Office rental at location xxx at $2,000 per month for 3 months, CBPF shares 50%</t>
  </si>
  <si>
    <r>
      <rPr>
        <sz val="10"/>
        <color rgb="FFFF0000"/>
        <rFont val="Calibri"/>
        <family val="2"/>
      </rPr>
      <t>Example</t>
    </r>
    <r>
      <rPr>
        <sz val="10"/>
        <rFont val="Calibri"/>
        <family val="2"/>
      </rPr>
      <t xml:space="preserve"> G2. Communication cost</t>
    </r>
  </si>
  <si>
    <t>Communication cost of 2 mobile phones for programme officers @ $100 per month for 12 months, CBPF shares 50%</t>
  </si>
  <si>
    <t xml:space="preserve">Sub-Total G:  </t>
  </si>
  <si>
    <t>II. Indirect Programme Support Costs (PSC)</t>
  </si>
  <si>
    <t xml:space="preserve">PSC rate (insert a percentage not exceeding 7 per cent) </t>
  </si>
  <si>
    <t xml:space="preserve">PSC Amount </t>
  </si>
  <si>
    <t>Total CBPF Project Costs (Direct Project Costs + PSC)</t>
  </si>
  <si>
    <t>Project Title:</t>
  </si>
  <si>
    <t>Project Code:</t>
  </si>
  <si>
    <t>Reporting period:</t>
  </si>
  <si>
    <t xml:space="preserve">From (project start date) dd/mm/yyyy        </t>
  </si>
  <si>
    <t>To dd/mmm/yyyy</t>
  </si>
  <si>
    <t>Reporting date</t>
  </si>
  <si>
    <t>Financial Report on 1st Installment</t>
  </si>
  <si>
    <t>Original budget</t>
  </si>
  <si>
    <t>Expenditure report</t>
  </si>
  <si>
    <t>Cumulative expenditure since project start date (USD)</t>
  </si>
  <si>
    <t>Remaining balance (US$)</t>
  </si>
  <si>
    <t>% of expenditure as of budget</t>
  </si>
  <si>
    <t>Comments and budget variation explanation</t>
  </si>
  <si>
    <r>
      <t>A. Staff and Other Personnel Costs</t>
    </r>
    <r>
      <rPr>
        <sz val="10"/>
        <color rgb="FF000000"/>
        <rFont val="Calibri"/>
        <family val="2"/>
        <scheme val="minor"/>
      </rPr>
      <t xml:space="preserve"> (please itemize costs of staff, consultants and other personnel to be recruited directly by the implementing partner for project implementation)</t>
    </r>
  </si>
  <si>
    <r>
      <t>B. Supplies, Commodities, Materials</t>
    </r>
    <r>
      <rPr>
        <sz val="10"/>
        <color rgb="FF000000"/>
        <rFont val="Calibri"/>
        <family val="2"/>
        <scheme val="minor"/>
      </rPr>
      <t xml:space="preserve"> </t>
    </r>
    <r>
      <rPr>
        <sz val="10"/>
        <color rgb="FFFF0000"/>
        <rFont val="Calibri"/>
        <family val="2"/>
        <scheme val="minor"/>
      </rPr>
      <t>(Programme Inputs)</t>
    </r>
    <r>
      <rPr>
        <sz val="10"/>
        <color rgb="FF000000"/>
        <rFont val="Calibri"/>
        <family val="2"/>
        <scheme val="minor"/>
      </rPr>
      <t xml:space="preserve"> (please itemize direct and indirect costs of consumables to be purchased under the project, including associated transportation, freight, storage and distribution costs)</t>
    </r>
  </si>
  <si>
    <r>
      <t xml:space="preserve">C. Equipment </t>
    </r>
    <r>
      <rPr>
        <sz val="10"/>
        <color rgb="FF000000"/>
        <rFont val="Calibri"/>
        <family val="2"/>
        <scheme val="minor"/>
      </rPr>
      <t>(please itemize costs of non-consumables to be purchased under the project)</t>
    </r>
  </si>
  <si>
    <r>
      <t>D. Contractual Services</t>
    </r>
    <r>
      <rPr>
        <sz val="10"/>
        <color rgb="FF000000"/>
        <rFont val="Calibri"/>
        <family val="2"/>
        <scheme val="minor"/>
      </rPr>
      <t xml:space="preserve"> (please list works and services of commercial nature to be contracted under the project)</t>
    </r>
  </si>
  <si>
    <r>
      <t>E. Travel</t>
    </r>
    <r>
      <rPr>
        <sz val="10"/>
        <color rgb="FF000000"/>
        <rFont val="Calibri"/>
        <family val="2"/>
        <scheme val="minor"/>
      </rPr>
      <t xml:space="preserve"> (please itemize travel costs of staff, consultants and other personnel for project implementation)</t>
    </r>
  </si>
  <si>
    <r>
      <t>F. Transfers and Grants to Counterparts</t>
    </r>
    <r>
      <rPr>
        <sz val="10"/>
        <color rgb="FF000000"/>
        <rFont val="Calibri"/>
        <family val="2"/>
        <scheme val="minor"/>
      </rPr>
      <t xml:space="preserve"> (please list transfers and sub-grants to project implementing partners)</t>
    </r>
  </si>
  <si>
    <r>
      <t>G. General Operating and Other Direct Costs</t>
    </r>
    <r>
      <rPr>
        <sz val="10"/>
        <color rgb="FF000000"/>
        <rFont val="Calibri"/>
        <family val="2"/>
        <scheme val="minor"/>
      </rPr>
      <t xml:space="preserve"> (please include general operating expenses and other direct costs for project implementation)</t>
    </r>
  </si>
  <si>
    <t>This is to certify that the above statement of income and expenditure is correct and that expenditures correspond to the approved project and project budget for which funds have been received.</t>
  </si>
  <si>
    <t>Financial Report on the 1st Installment</t>
  </si>
  <si>
    <t>Cumulative expenditure since project start date (US$)</t>
  </si>
  <si>
    <r>
      <t xml:space="preserve">A. Staff and Other Personnel Costs </t>
    </r>
    <r>
      <rPr>
        <sz val="10"/>
        <color rgb="FF000000"/>
        <rFont val="Calibri"/>
        <family val="2"/>
        <scheme val="minor"/>
      </rPr>
      <t>(please itemize costs of staff, consultants and other personnel to be recruited directly by the implementing partner for project implementation)</t>
    </r>
  </si>
  <si>
    <r>
      <t>B. Supplies, Commodities, Materials</t>
    </r>
    <r>
      <rPr>
        <sz val="10"/>
        <color rgb="FF000000"/>
        <rFont val="Calibri"/>
        <family val="2"/>
        <scheme val="minor"/>
      </rPr>
      <t xml:space="preserve"> </t>
    </r>
    <r>
      <rPr>
        <sz val="10"/>
        <color rgb="FFFF0000"/>
        <rFont val="Calibri"/>
        <family val="2"/>
        <scheme val="minor"/>
      </rPr>
      <t xml:space="preserve">(Programme Inputs) </t>
    </r>
    <r>
      <rPr>
        <sz val="10"/>
        <color rgb="FF000000"/>
        <rFont val="Calibri"/>
        <family val="2"/>
        <scheme val="minor"/>
      </rPr>
      <t>(please itemize direct and indirect costs of consumables to be purchased under the project, including associated transportation, freight, storage and distribution costs)</t>
    </r>
  </si>
  <si>
    <r>
      <t>C. Equipment</t>
    </r>
    <r>
      <rPr>
        <sz val="10"/>
        <color rgb="FF000000"/>
        <rFont val="Calibri"/>
        <family val="2"/>
        <scheme val="minor"/>
      </rPr>
      <t xml:space="preserve"> (please itemize costs of non-consumables to be purchased under the project)</t>
    </r>
  </si>
  <si>
    <r>
      <t xml:space="preserve">F. Transfers and Grants to Counterparts </t>
    </r>
    <r>
      <rPr>
        <sz val="10"/>
        <color rgb="FF000000"/>
        <rFont val="Calibri"/>
        <family val="2"/>
        <scheme val="minor"/>
      </rPr>
      <t>(please list transfers and sub-grants to project implementing partners)</t>
    </r>
  </si>
  <si>
    <t>Final Financial Report</t>
  </si>
  <si>
    <t>Remaining balance (%)</t>
  </si>
  <si>
    <r>
      <rPr>
        <b/>
        <sz val="10"/>
        <color rgb="FF000000"/>
        <rFont val="Calibri"/>
        <family val="2"/>
        <scheme val="minor"/>
      </rPr>
      <t>A. Staff and Other Personnel Costs</t>
    </r>
    <r>
      <rPr>
        <sz val="10"/>
        <color rgb="FF000000"/>
        <rFont val="Calibri"/>
        <family val="2"/>
        <scheme val="minor"/>
      </rPr>
      <t xml:space="preserve"> (please itemize costs of staff, consultants and other personnel to be recruited directly by the implementing partner for project implementation)</t>
    </r>
  </si>
  <si>
    <r>
      <rPr>
        <b/>
        <sz val="10"/>
        <color rgb="FF000000"/>
        <rFont val="Calibri"/>
        <family val="2"/>
        <scheme val="minor"/>
      </rPr>
      <t>B. Supplies, Commodities, Materials</t>
    </r>
    <r>
      <rPr>
        <sz val="10"/>
        <color rgb="FF000000"/>
        <rFont val="Calibri"/>
        <family val="2"/>
        <scheme val="minor"/>
      </rPr>
      <t xml:space="preserve"> </t>
    </r>
    <r>
      <rPr>
        <sz val="10"/>
        <color rgb="FFFF0000"/>
        <rFont val="Calibri"/>
        <family val="2"/>
        <scheme val="minor"/>
      </rPr>
      <t xml:space="preserve">(Programme Inputs) </t>
    </r>
    <r>
      <rPr>
        <sz val="10"/>
        <color rgb="FF000000"/>
        <rFont val="Calibri"/>
        <family val="2"/>
        <scheme val="minor"/>
      </rPr>
      <t>(please itemize direct and indirect costs of consumables to be purchased under the project, including associated transportation, freight, storage and distribution costs)</t>
    </r>
  </si>
  <si>
    <r>
      <rPr>
        <b/>
        <sz val="10"/>
        <color rgb="FF000000"/>
        <rFont val="Calibri"/>
        <family val="2"/>
        <scheme val="minor"/>
      </rPr>
      <t>C. Equipment</t>
    </r>
    <r>
      <rPr>
        <sz val="10"/>
        <color rgb="FF000000"/>
        <rFont val="Calibri"/>
        <family val="2"/>
        <scheme val="minor"/>
      </rPr>
      <t xml:space="preserve"> (please itemize costs of non-consumables to be purchased under the project)</t>
    </r>
  </si>
  <si>
    <r>
      <rPr>
        <b/>
        <sz val="10"/>
        <color rgb="FF000000"/>
        <rFont val="Calibri"/>
        <family val="2"/>
        <scheme val="minor"/>
      </rPr>
      <t>D. Contractual Services</t>
    </r>
    <r>
      <rPr>
        <sz val="10"/>
        <color rgb="FF000000"/>
        <rFont val="Calibri"/>
        <family val="2"/>
        <scheme val="minor"/>
      </rPr>
      <t xml:space="preserve"> (please list works and services of commercial nature to be contracted under the project)</t>
    </r>
  </si>
  <si>
    <r>
      <rPr>
        <b/>
        <sz val="10"/>
        <color rgb="FF000000"/>
        <rFont val="Calibri"/>
        <family val="2"/>
        <scheme val="minor"/>
      </rPr>
      <t>E. Travel</t>
    </r>
    <r>
      <rPr>
        <sz val="10"/>
        <color rgb="FF000000"/>
        <rFont val="Calibri"/>
        <family val="2"/>
        <scheme val="minor"/>
      </rPr>
      <t xml:space="preserve"> (please itemize travel costs of staff, consultants and other personnel for project implementation)</t>
    </r>
  </si>
  <si>
    <r>
      <rPr>
        <b/>
        <sz val="10"/>
        <color rgb="FF000000"/>
        <rFont val="Calibri"/>
        <family val="2"/>
        <scheme val="minor"/>
      </rPr>
      <t xml:space="preserve">F. Transfers and Grants to Counterparts </t>
    </r>
    <r>
      <rPr>
        <sz val="10"/>
        <color rgb="FF000000"/>
        <rFont val="Calibri"/>
        <family val="2"/>
        <scheme val="minor"/>
      </rPr>
      <t>(please list transfers and sub-grants to project implementing partners)</t>
    </r>
  </si>
  <si>
    <r>
      <rPr>
        <b/>
        <sz val="10"/>
        <color rgb="FF000000"/>
        <rFont val="Calibri"/>
        <family val="2"/>
        <scheme val="minor"/>
      </rPr>
      <t xml:space="preserve">G. General Operating and Other Direct Costs </t>
    </r>
    <r>
      <rPr>
        <sz val="10"/>
        <color rgb="FF000000"/>
        <rFont val="Calibri"/>
        <family val="2"/>
        <scheme val="minor"/>
      </rPr>
      <t>(please include general operating expenses and other direct costs for project implementation)</t>
    </r>
  </si>
  <si>
    <t>Country-based Pooled Funds (CBPFs) Project Budget Amendment Tool
This excel template must be used when preparing CBPF  budget revisions to ensure correct calculations of various budget items.</t>
  </si>
  <si>
    <t>Cumulative expenditure from project start to DD/MM/YYYY (US$)</t>
  </si>
  <si>
    <t>Revised budget</t>
  </si>
  <si>
    <t>Budget variance</t>
  </si>
  <si>
    <t>% budget variation</t>
  </si>
  <si>
    <t>Explanation for budget variation</t>
  </si>
  <si>
    <t>A. Staff and Other Personnel Costs (please itemize costs of staff, consultants and other personnel to be recruited directly by the implementing partner for project implementation)</t>
  </si>
  <si>
    <t>Example: Project manager</t>
  </si>
  <si>
    <t>Example: Security guards</t>
  </si>
  <si>
    <t>Example: Nurse</t>
  </si>
  <si>
    <t>B. Supplies, Commodities, Materials  (Programme Inputs) (please itemize direct and indirect costs of consumables to be purchased under the project, including associated transportation, freight, storage and distribution costs)</t>
  </si>
  <si>
    <t>C. Equipment (please itemize costs of non-consumables to be purchased under the project)</t>
  </si>
  <si>
    <t>D. Contractual Services (please list works and services to be contracted under the project)</t>
  </si>
  <si>
    <t>E. Travel (please itemize travel costs of staff, consultants and other personnel for project implementation)</t>
  </si>
  <si>
    <t>F. Transfers and Grants to Counterparts (please list transfers and sub-grants to project implementing partners)</t>
  </si>
  <si>
    <t>G. General Operating and Other Direct Costs (please include general operating expenses and other direct costs for project implementation)</t>
  </si>
  <si>
    <t xml:space="preserve">Indirect Programme Support Costs (PSC) rate  (insert percentage, not to exceed 7 per cent) </t>
  </si>
  <si>
    <t>Lump sum</t>
  </si>
  <si>
    <r>
      <rPr>
        <b/>
        <sz val="10"/>
        <rFont val="Calibri"/>
        <family val="2"/>
      </rPr>
      <t>A. Staff and Other Personnel Costs</t>
    </r>
    <r>
      <rPr>
        <sz val="10"/>
        <rFont val="Calibri"/>
        <family val="2"/>
      </rPr>
      <t xml:space="preserve"> (Please itemize costs of staff, consultants and other personnel to be recruited directly by the implementing partner for project implementation. Please indicate international or national staff, level, title, number, unit cost, duration and percentage charged to CBPF for each personnel or each group of same personnel.)</t>
    </r>
  </si>
  <si>
    <r>
      <t>B. Supplies, Commodities, Materials</t>
    </r>
    <r>
      <rPr>
        <sz val="10"/>
        <color rgb="FFFF0000"/>
        <rFont val="Calibri"/>
        <family val="2"/>
      </rPr>
      <t xml:space="preserve"> </t>
    </r>
    <r>
      <rPr>
        <sz val="10"/>
        <rFont val="Calibri"/>
        <family val="2"/>
      </rPr>
      <t>(Please itemize the costs of consumables to be purchased under the project, including associated transportation, freight, storage and distribution costs)</t>
    </r>
  </si>
  <si>
    <r>
      <t>C. Equipment</t>
    </r>
    <r>
      <rPr>
        <sz val="10"/>
        <rFont val="Calibri"/>
        <family val="2"/>
      </rPr>
      <t xml:space="preserve"> (Please itemize the costs of non-consumables to be purchased under the project.)</t>
    </r>
  </si>
  <si>
    <r>
      <t>D. Contractual Services</t>
    </r>
    <r>
      <rPr>
        <sz val="10"/>
        <rFont val="Calibri"/>
        <family val="2"/>
      </rPr>
      <t xml:space="preserve"> (Please list the works and services of commercial nature to be contracted under the project.)</t>
    </r>
  </si>
  <si>
    <r>
      <t xml:space="preserve">E. Travel </t>
    </r>
    <r>
      <rPr>
        <sz val="10"/>
        <rFont val="Calibri"/>
        <family val="2"/>
      </rPr>
      <t>(Please itemize the travel costs of staff, consultants and other personnel for project implementation.)</t>
    </r>
  </si>
  <si>
    <r>
      <t xml:space="preserve">F. Transfers and Grants to Counterparts </t>
    </r>
    <r>
      <rPr>
        <sz val="10"/>
        <rFont val="Calibri"/>
        <family val="2"/>
      </rPr>
      <t>(Please list transfers and sub-grants to project implementing partners.)</t>
    </r>
    <r>
      <rPr>
        <b/>
        <sz val="10"/>
        <rFont val="Calibri"/>
        <family val="2"/>
      </rPr>
      <t xml:space="preserve"> </t>
    </r>
  </si>
  <si>
    <t>Total Direct Costs of Sub-partner</t>
  </si>
  <si>
    <t xml:space="preserve">* Sub-partner's programme support costs (PSC) shall be agreed between the main partner and the sub-partner, and be entered under the PSC segment of the overall CBPF project budget in GMS.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</si>
</sst>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409]* #,##0.00_);_([$$-409]* \(#,##0.00\);_([$$-409]* &quot;-&quot;??_);_(@_)"/>
    <numFmt numFmtId="165" formatCode="_-[$$-409]* #,##0.00_ ;_-[$$-409]* \-#,##0.00\ ;_-[$$-409]* &quot;-&quot;??_ ;_-@_ "/>
    <numFmt numFmtId="166" formatCode="[$-409]d\-mmm\-yy"/>
    <numFmt numFmtId="167" formatCode="0.0%"/>
    <numFmt numFmtId="168" formatCode="&quot;$&quot;#,##0.00"/>
    <numFmt numFmtId="169" formatCode="_(&quot;$&quot;* #,##0_);_(&quot;$&quot;* \(#,##0\);_(&quot;$&quot;* &quot;-&quot;??_);_(@_)"/>
    <numFmt numFmtId="170" formatCode="&quot;$&quot;#,##0"/>
  </numFmts>
  <fonts count="33" x14ac:knownFonts="1">
    <font>
      <sz val="10"/>
      <color rgb="FF000000"/>
      <name val="Arial"/>
    </font>
    <font>
      <sz val="9"/>
      <color rgb="FF000000"/>
      <name val="Arial"/>
      <family val="2"/>
    </font>
    <font>
      <b/>
      <sz val="14"/>
      <color rgb="FFFFFFFF"/>
      <name val="Calibri"/>
      <family val="2"/>
    </font>
    <font>
      <sz val="10"/>
      <name val="Arial"/>
      <family val="2"/>
    </font>
    <font>
      <b/>
      <sz val="9"/>
      <name val="Arial"/>
      <family val="2"/>
    </font>
    <font>
      <sz val="8"/>
      <color rgb="FF000000"/>
      <name val="Arial"/>
      <family val="2"/>
    </font>
    <font>
      <sz val="10"/>
      <name val="Calibri"/>
      <family val="2"/>
    </font>
    <font>
      <b/>
      <sz val="10"/>
      <name val="Calibri"/>
      <family val="2"/>
    </font>
    <font>
      <b/>
      <sz val="10"/>
      <color rgb="FFFF0000"/>
      <name val="Calibri"/>
      <family val="2"/>
    </font>
    <font>
      <b/>
      <i/>
      <sz val="10"/>
      <name val="Calibri"/>
      <family val="2"/>
    </font>
    <font>
      <i/>
      <sz val="10"/>
      <name val="Calibri"/>
      <family val="2"/>
    </font>
    <font>
      <b/>
      <u/>
      <sz val="10"/>
      <name val="Calibri"/>
      <family val="2"/>
    </font>
    <font>
      <b/>
      <sz val="10"/>
      <color rgb="FF0000CC"/>
      <name val="Calibri"/>
      <family val="2"/>
    </font>
    <font>
      <sz val="10"/>
      <color rgb="FF000000"/>
      <name val="Calibri"/>
      <family val="2"/>
    </font>
    <font>
      <sz val="10"/>
      <color rgb="FF0000CC"/>
      <name val="Calibri"/>
      <family val="2"/>
    </font>
    <font>
      <sz val="9"/>
      <color rgb="FF000000"/>
      <name val="Calibri"/>
      <family val="2"/>
    </font>
    <font>
      <b/>
      <sz val="10"/>
      <name val="Arial"/>
      <family val="2"/>
    </font>
    <font>
      <u/>
      <sz val="10"/>
      <name val="Calibri"/>
      <family val="2"/>
    </font>
    <font>
      <b/>
      <sz val="9"/>
      <color rgb="FF000000"/>
      <name val="Calibri"/>
      <family val="2"/>
    </font>
    <font>
      <b/>
      <u/>
      <sz val="10"/>
      <color rgb="FF0000CC"/>
      <name val="Calibri"/>
      <family val="2"/>
    </font>
    <font>
      <b/>
      <sz val="12"/>
      <name val="Calibri"/>
      <family val="2"/>
    </font>
    <font>
      <sz val="12"/>
      <name val="Calibri"/>
      <family val="2"/>
    </font>
    <font>
      <b/>
      <sz val="9"/>
      <color rgb="FF000000"/>
      <name val="Arial"/>
      <family val="2"/>
    </font>
    <font>
      <sz val="10"/>
      <color rgb="FF000000"/>
      <name val="Arial"/>
      <family val="2"/>
    </font>
    <font>
      <sz val="10"/>
      <color rgb="FFFF0000"/>
      <name val="Calibri"/>
      <family val="2"/>
    </font>
    <font>
      <sz val="8"/>
      <name val="Calibri"/>
      <family val="2"/>
    </font>
    <font>
      <b/>
      <sz val="10"/>
      <color rgb="FF000000"/>
      <name val="Calibri"/>
      <family val="2"/>
      <scheme val="minor"/>
    </font>
    <font>
      <b/>
      <sz val="10"/>
      <name val="Calibri"/>
      <family val="2"/>
      <scheme val="minor"/>
    </font>
    <font>
      <b/>
      <i/>
      <sz val="10"/>
      <color rgb="FF000000"/>
      <name val="Calibri"/>
      <family val="2"/>
      <scheme val="minor"/>
    </font>
    <font>
      <sz val="10"/>
      <color rgb="FF000000"/>
      <name val="Calibri"/>
      <family val="2"/>
      <scheme val="minor"/>
    </font>
    <font>
      <sz val="10"/>
      <name val="Calibri"/>
      <family val="2"/>
      <scheme val="minor"/>
    </font>
    <font>
      <sz val="10"/>
      <color rgb="FFFF0000"/>
      <name val="Calibri"/>
      <family val="2"/>
      <scheme val="minor"/>
    </font>
    <font>
      <sz val="10"/>
      <color rgb="FF0000FF"/>
      <name val="Calibri"/>
      <family val="2"/>
      <scheme val="minor"/>
    </font>
  </fonts>
  <fills count="15">
    <fill>
      <patternFill patternType="none"/>
    </fill>
    <fill>
      <patternFill patternType="gray125"/>
    </fill>
    <fill>
      <patternFill patternType="solid">
        <fgColor rgb="FFFFFFFF"/>
        <bgColor rgb="FFFFFFFF"/>
      </patternFill>
    </fill>
    <fill>
      <patternFill patternType="solid">
        <fgColor rgb="FF4172AD"/>
        <bgColor rgb="FF4172AD"/>
      </patternFill>
    </fill>
    <fill>
      <patternFill patternType="solid">
        <fgColor rgb="FFFDE9D9"/>
        <bgColor rgb="FFFDE9D9"/>
      </patternFill>
    </fill>
    <fill>
      <patternFill patternType="solid">
        <fgColor theme="8" tint="0.79998168889431442"/>
        <bgColor rgb="FFA1BDD7"/>
      </patternFill>
    </fill>
    <fill>
      <patternFill patternType="solid">
        <fgColor theme="8" tint="0.79998168889431442"/>
        <bgColor indexed="64"/>
      </patternFill>
    </fill>
    <fill>
      <patternFill patternType="solid">
        <fgColor theme="8" tint="0.79998168889431442"/>
        <bgColor rgb="FFC0D8FC"/>
      </patternFill>
    </fill>
    <fill>
      <patternFill patternType="solid">
        <fgColor theme="8" tint="0.79998168889431442"/>
        <bgColor rgb="FFD3E4FD"/>
      </patternFill>
    </fill>
    <fill>
      <patternFill patternType="solid">
        <fgColor theme="8" tint="0.79998168889431442"/>
        <bgColor rgb="FFFFFFFF"/>
      </patternFill>
    </fill>
    <fill>
      <patternFill patternType="solid">
        <fgColor theme="0"/>
        <bgColor rgb="FFA1BDD7"/>
      </patternFill>
    </fill>
    <fill>
      <patternFill patternType="solid">
        <fgColor theme="0"/>
        <bgColor rgb="FFFFFFFF"/>
      </patternFill>
    </fill>
    <fill>
      <patternFill patternType="solid">
        <fgColor theme="8" tint="0.79998168889431442"/>
        <bgColor rgb="FFD8D8D8"/>
      </patternFill>
    </fill>
    <fill>
      <patternFill patternType="solid">
        <fgColor theme="5" tint="0.79998168889431442"/>
        <bgColor rgb="FFA1BDD7"/>
      </patternFill>
    </fill>
    <fill>
      <patternFill patternType="solid">
        <fgColor theme="8" tint="0.79998168889431442"/>
        <bgColor rgb="FFFDE9D9"/>
      </patternFill>
    </fill>
  </fills>
  <borders count="8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double">
        <color rgb="FF000000"/>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style="thin">
        <color rgb="FF000000"/>
      </top>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medium">
        <color rgb="FF000000"/>
      </left>
      <right style="thin">
        <color rgb="FF000000"/>
      </right>
      <top style="thin">
        <color rgb="FF000000"/>
      </top>
      <bottom style="thin">
        <color indexed="64"/>
      </bottom>
      <diagonal/>
    </border>
    <border>
      <left style="thin">
        <color indexed="64"/>
      </left>
      <right style="thin">
        <color indexed="64"/>
      </right>
      <top style="medium">
        <color rgb="FF000000"/>
      </top>
      <bottom style="thin">
        <color rgb="FF000000"/>
      </bottom>
      <diagonal/>
    </border>
    <border>
      <left style="thin">
        <color indexed="64"/>
      </left>
      <right style="thin">
        <color indexed="64"/>
      </right>
      <top style="medium">
        <color rgb="FF000000"/>
      </top>
      <bottom/>
      <diagonal/>
    </border>
    <border>
      <left style="thin">
        <color indexed="64"/>
      </left>
      <right style="thin">
        <color indexed="64"/>
      </right>
      <top/>
      <bottom style="medium">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medium">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rgb="FF000000"/>
      </bottom>
      <diagonal/>
    </border>
    <border>
      <left style="thin">
        <color indexed="64"/>
      </left>
      <right/>
      <top style="thin">
        <color rgb="FF000000"/>
      </top>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right style="medium">
        <color rgb="FF000000"/>
      </right>
      <top style="thin">
        <color rgb="FF000000"/>
      </top>
      <bottom/>
      <diagonal/>
    </border>
    <border>
      <left/>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0000"/>
      </left>
      <right/>
      <top/>
      <bottom style="medium">
        <color rgb="FF000000"/>
      </bottom>
      <diagonal/>
    </border>
    <border>
      <left style="thin">
        <color indexed="64"/>
      </left>
      <right style="medium">
        <color rgb="FF000000"/>
      </right>
      <top style="thin">
        <color rgb="FF000000"/>
      </top>
      <bottom style="thin">
        <color indexed="64"/>
      </bottom>
      <diagonal/>
    </border>
    <border>
      <left style="thin">
        <color indexed="64"/>
      </left>
      <right style="medium">
        <color rgb="FF000000"/>
      </right>
      <top style="thin">
        <color indexed="64"/>
      </top>
      <bottom style="medium">
        <color indexed="64"/>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thin">
        <color rgb="FF000000"/>
      </left>
      <right style="thin">
        <color rgb="FF000000"/>
      </right>
      <top style="medium">
        <color rgb="FF000000"/>
      </top>
      <bottom style="thin">
        <color indexed="64"/>
      </bottom>
      <diagonal/>
    </border>
    <border>
      <left style="medium">
        <color rgb="FF000000"/>
      </left>
      <right style="medium">
        <color rgb="FF000000"/>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medium">
        <color rgb="FF000000"/>
      </right>
      <top style="thin">
        <color indexed="64"/>
      </top>
      <bottom style="thin">
        <color rgb="FF000000"/>
      </bottom>
      <diagonal/>
    </border>
    <border>
      <left/>
      <right style="thin">
        <color rgb="FF000000"/>
      </right>
      <top style="thin">
        <color rgb="FF000000"/>
      </top>
      <bottom style="medium">
        <color rgb="FF000000"/>
      </bottom>
      <diagonal/>
    </border>
  </borders>
  <cellStyleXfs count="5">
    <xf numFmtId="0" fontId="0" fillId="0" borderId="0"/>
    <xf numFmtId="44" fontId="23" fillId="0" borderId="0" applyFont="0" applyFill="0" applyBorder="0" applyAlignment="0" applyProtection="0"/>
    <xf numFmtId="9" fontId="23" fillId="0" borderId="0" applyFont="0" applyFill="0" applyBorder="0" applyAlignment="0" applyProtection="0"/>
    <xf numFmtId="0" fontId="23" fillId="0" borderId="42"/>
    <xf numFmtId="44" fontId="23" fillId="0" borderId="42" applyFont="0" applyFill="0" applyBorder="0" applyAlignment="0" applyProtection="0"/>
  </cellStyleXfs>
  <cellXfs count="572">
    <xf numFmtId="0" fontId="0" fillId="0" borderId="0" xfId="0"/>
    <xf numFmtId="49" fontId="6" fillId="2" borderId="12" xfId="0" applyNumberFormat="1" applyFont="1" applyFill="1" applyBorder="1" applyAlignment="1">
      <alignment horizontal="left" vertical="top" wrapText="1"/>
    </xf>
    <xf numFmtId="1" fontId="6" fillId="2" borderId="1" xfId="0" applyNumberFormat="1" applyFont="1" applyFill="1" applyBorder="1" applyAlignment="1">
      <alignment horizontal="center" vertical="top" wrapText="1"/>
    </xf>
    <xf numFmtId="168" fontId="6" fillId="2" borderId="1" xfId="0" applyNumberFormat="1" applyFont="1" applyFill="1" applyBorder="1" applyAlignment="1">
      <alignment horizontal="right" vertical="top" wrapText="1"/>
    </xf>
    <xf numFmtId="1" fontId="13" fillId="2" borderId="1" xfId="0" applyNumberFormat="1" applyFont="1" applyFill="1" applyBorder="1" applyAlignment="1">
      <alignment horizontal="center" vertical="top" wrapText="1"/>
    </xf>
    <xf numFmtId="0" fontId="5" fillId="2" borderId="26" xfId="0" applyFont="1" applyFill="1" applyBorder="1" applyAlignment="1">
      <alignment vertical="center" wrapText="1"/>
    </xf>
    <xf numFmtId="0" fontId="1" fillId="2" borderId="26" xfId="0" applyFont="1" applyFill="1" applyBorder="1" applyAlignment="1">
      <alignment vertical="center" wrapText="1"/>
    </xf>
    <xf numFmtId="166" fontId="5" fillId="2" borderId="26" xfId="0" applyNumberFormat="1" applyFont="1" applyFill="1" applyBorder="1" applyAlignment="1">
      <alignment vertical="center" wrapText="1"/>
    </xf>
    <xf numFmtId="0" fontId="2" fillId="3" borderId="27" xfId="0" applyFont="1" applyFill="1" applyBorder="1" applyAlignment="1">
      <alignment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6" fillId="0" borderId="0" xfId="0" applyFont="1" applyAlignment="1">
      <alignment horizontal="center" vertical="center" wrapText="1"/>
    </xf>
    <xf numFmtId="9" fontId="6" fillId="2" borderId="1" xfId="0" applyNumberFormat="1" applyFont="1" applyFill="1" applyBorder="1" applyAlignment="1">
      <alignment horizontal="right" vertical="top" wrapText="1"/>
    </xf>
    <xf numFmtId="168" fontId="6" fillId="2" borderId="11" xfId="0" applyNumberFormat="1" applyFont="1" applyFill="1" applyBorder="1" applyAlignment="1">
      <alignment horizontal="right" vertical="top" wrapText="1"/>
    </xf>
    <xf numFmtId="9" fontId="7" fillId="2" borderId="11" xfId="0" applyNumberFormat="1" applyFont="1" applyFill="1" applyBorder="1" applyAlignment="1">
      <alignment horizontal="right" vertical="top" wrapText="1"/>
    </xf>
    <xf numFmtId="9" fontId="7" fillId="0" borderId="7" xfId="0" applyNumberFormat="1" applyFont="1" applyBorder="1" applyAlignment="1">
      <alignment horizontal="right" vertical="top" wrapText="1"/>
    </xf>
    <xf numFmtId="9" fontId="7" fillId="2" borderId="1" xfId="0" applyNumberFormat="1" applyFont="1" applyFill="1" applyBorder="1" applyAlignment="1">
      <alignment horizontal="right" vertical="top" wrapText="1"/>
    </xf>
    <xf numFmtId="170" fontId="7" fillId="2" borderId="25" xfId="0" applyNumberFormat="1" applyFont="1" applyFill="1" applyBorder="1" applyAlignment="1">
      <alignment horizontal="right" vertical="top" wrapText="1"/>
    </xf>
    <xf numFmtId="0" fontId="3" fillId="0" borderId="0" xfId="0" applyFont="1"/>
    <xf numFmtId="0" fontId="1" fillId="2" borderId="42" xfId="0" applyFont="1" applyFill="1" applyBorder="1" applyAlignment="1">
      <alignment horizontal="left" vertical="top" wrapText="1"/>
    </xf>
    <xf numFmtId="1" fontId="1" fillId="2" borderId="42" xfId="0" applyNumberFormat="1" applyFont="1" applyFill="1" applyBorder="1" applyAlignment="1">
      <alignment horizontal="left" vertical="top" wrapText="1"/>
    </xf>
    <xf numFmtId="9" fontId="1" fillId="2" borderId="42" xfId="0" applyNumberFormat="1" applyFont="1" applyFill="1" applyBorder="1" applyAlignment="1">
      <alignment horizontal="left" vertical="top" wrapText="1"/>
    </xf>
    <xf numFmtId="0" fontId="4" fillId="2" borderId="42" xfId="0" applyFont="1" applyFill="1" applyBorder="1" applyAlignment="1">
      <alignment horizontal="right" vertical="top"/>
    </xf>
    <xf numFmtId="0" fontId="4" fillId="2" borderId="42" xfId="0" applyFont="1" applyFill="1" applyBorder="1" applyAlignment="1">
      <alignment horizontal="right" vertical="top" wrapText="1"/>
    </xf>
    <xf numFmtId="166" fontId="5" fillId="2" borderId="42" xfId="0" applyNumberFormat="1" applyFont="1" applyFill="1" applyBorder="1" applyAlignment="1">
      <alignment horizontal="left" vertical="top" wrapText="1"/>
    </xf>
    <xf numFmtId="1" fontId="6" fillId="2" borderId="7" xfId="0" applyNumberFormat="1" applyFont="1" applyFill="1" applyBorder="1" applyAlignment="1">
      <alignment horizontal="right" vertical="top" wrapText="1"/>
    </xf>
    <xf numFmtId="168" fontId="6" fillId="2" borderId="7" xfId="0" applyNumberFormat="1" applyFont="1" applyFill="1" applyBorder="1" applyAlignment="1">
      <alignment horizontal="right" vertical="top" wrapText="1"/>
    </xf>
    <xf numFmtId="9" fontId="6" fillId="2" borderId="7" xfId="0" applyNumberFormat="1" applyFont="1" applyFill="1" applyBorder="1" applyAlignment="1">
      <alignment horizontal="right" vertical="top" wrapText="1"/>
    </xf>
    <xf numFmtId="0" fontId="5" fillId="2" borderId="7" xfId="0" applyFont="1" applyFill="1" applyBorder="1" applyAlignment="1">
      <alignment vertical="center" wrapText="1"/>
    </xf>
    <xf numFmtId="0" fontId="5" fillId="2" borderId="43" xfId="0" applyFont="1" applyFill="1" applyBorder="1" applyAlignment="1">
      <alignment vertical="center" wrapText="1"/>
    </xf>
    <xf numFmtId="0" fontId="1" fillId="2" borderId="7" xfId="0" applyFont="1" applyFill="1" applyBorder="1" applyAlignment="1">
      <alignment vertical="center" wrapText="1"/>
    </xf>
    <xf numFmtId="0" fontId="1" fillId="2" borderId="43" xfId="0" applyFont="1" applyFill="1" applyBorder="1" applyAlignment="1">
      <alignment vertical="center" wrapText="1"/>
    </xf>
    <xf numFmtId="0" fontId="1" fillId="2" borderId="42" xfId="0" applyFont="1" applyFill="1" applyBorder="1" applyAlignment="1">
      <alignment vertical="top" wrapText="1"/>
    </xf>
    <xf numFmtId="166" fontId="5" fillId="2" borderId="7" xfId="0" applyNumberFormat="1" applyFont="1" applyFill="1" applyBorder="1" applyAlignment="1">
      <alignment vertical="center" wrapText="1"/>
    </xf>
    <xf numFmtId="166" fontId="5" fillId="2" borderId="43" xfId="0" applyNumberFormat="1" applyFont="1" applyFill="1" applyBorder="1" applyAlignment="1">
      <alignment vertical="center" wrapText="1"/>
    </xf>
    <xf numFmtId="166" fontId="5" fillId="2" borderId="7" xfId="0" applyNumberFormat="1" applyFont="1" applyFill="1" applyBorder="1" applyAlignment="1">
      <alignment horizontal="left" vertical="center" wrapText="1"/>
    </xf>
    <xf numFmtId="0" fontId="1" fillId="2" borderId="42" xfId="0" applyFont="1" applyFill="1" applyBorder="1" applyAlignment="1">
      <alignment horizontal="left" vertical="center" wrapText="1"/>
    </xf>
    <xf numFmtId="1" fontId="5" fillId="2" borderId="42" xfId="0" applyNumberFormat="1" applyFont="1" applyFill="1" applyBorder="1" applyAlignment="1">
      <alignment horizontal="left" vertical="top" wrapText="1"/>
    </xf>
    <xf numFmtId="0" fontId="7" fillId="2" borderId="7" xfId="0" applyFont="1" applyFill="1" applyBorder="1" applyAlignment="1">
      <alignment horizontal="center" vertical="top" wrapText="1"/>
    </xf>
    <xf numFmtId="169" fontId="6" fillId="2" borderId="7" xfId="0" applyNumberFormat="1" applyFont="1" applyFill="1" applyBorder="1" applyAlignment="1">
      <alignment horizontal="right" vertical="top" wrapText="1"/>
    </xf>
    <xf numFmtId="169" fontId="7" fillId="2" borderId="7" xfId="0" applyNumberFormat="1" applyFont="1" applyFill="1" applyBorder="1" applyAlignment="1">
      <alignment horizontal="right" vertical="top" wrapText="1"/>
    </xf>
    <xf numFmtId="170" fontId="7" fillId="2" borderId="3" xfId="0" applyNumberFormat="1" applyFont="1" applyFill="1" applyBorder="1" applyAlignment="1">
      <alignment horizontal="right" vertical="top" wrapText="1"/>
    </xf>
    <xf numFmtId="9" fontId="7" fillId="2" borderId="43" xfId="0" applyNumberFormat="1" applyFont="1" applyFill="1" applyBorder="1" applyAlignment="1">
      <alignment horizontal="right" vertical="top" wrapText="1"/>
    </xf>
    <xf numFmtId="9" fontId="7" fillId="2" borderId="7" xfId="0" applyNumberFormat="1" applyFont="1" applyFill="1" applyBorder="1" applyAlignment="1">
      <alignment horizontal="right" vertical="top" wrapText="1"/>
    </xf>
    <xf numFmtId="1" fontId="6" fillId="0" borderId="43" xfId="0" applyNumberFormat="1" applyFont="1" applyBorder="1" applyAlignment="1">
      <alignment horizontal="left" vertical="top" wrapText="1"/>
    </xf>
    <xf numFmtId="9" fontId="6" fillId="0" borderId="43" xfId="0" applyNumberFormat="1" applyFont="1" applyBorder="1" applyAlignment="1">
      <alignment horizontal="left" vertical="top" wrapText="1"/>
    </xf>
    <xf numFmtId="2" fontId="6" fillId="0" borderId="44" xfId="0" applyNumberFormat="1" applyFont="1" applyBorder="1" applyAlignment="1">
      <alignment horizontal="left" vertical="top" wrapText="1"/>
    </xf>
    <xf numFmtId="170" fontId="7" fillId="2" borderId="42" xfId="0" applyNumberFormat="1" applyFont="1" applyFill="1" applyBorder="1" applyAlignment="1">
      <alignment horizontal="right" vertical="top" wrapText="1"/>
    </xf>
    <xf numFmtId="0" fontId="3" fillId="0" borderId="43" xfId="0" applyFont="1" applyBorder="1"/>
    <xf numFmtId="0" fontId="7" fillId="5" borderId="13" xfId="0" applyFont="1" applyFill="1" applyBorder="1" applyAlignment="1">
      <alignment horizontal="center" vertical="top" wrapText="1"/>
    </xf>
    <xf numFmtId="1" fontId="7" fillId="5" borderId="14" xfId="0" applyNumberFormat="1" applyFont="1" applyFill="1" applyBorder="1" applyAlignment="1">
      <alignment horizontal="center" vertical="top" wrapText="1"/>
    </xf>
    <xf numFmtId="9" fontId="7" fillId="5" borderId="14" xfId="0" applyNumberFormat="1" applyFont="1" applyFill="1" applyBorder="1" applyAlignment="1">
      <alignment horizontal="center" vertical="top" wrapText="1"/>
    </xf>
    <xf numFmtId="0" fontId="9" fillId="5" borderId="12" xfId="0" applyFont="1" applyFill="1" applyBorder="1" applyAlignment="1">
      <alignment horizontal="right" vertical="top" wrapText="1"/>
    </xf>
    <xf numFmtId="1" fontId="6" fillId="5" borderId="1" xfId="0" applyNumberFormat="1" applyFont="1" applyFill="1" applyBorder="1" applyAlignment="1">
      <alignment horizontal="center" vertical="top" wrapText="1"/>
    </xf>
    <xf numFmtId="0" fontId="6" fillId="5" borderId="1" xfId="0" applyFont="1" applyFill="1" applyBorder="1" applyAlignment="1">
      <alignment horizontal="center" vertical="top" wrapText="1"/>
    </xf>
    <xf numFmtId="2" fontId="6" fillId="5" borderId="1" xfId="0" applyNumberFormat="1" applyFont="1" applyFill="1" applyBorder="1" applyAlignment="1">
      <alignment horizontal="center" vertical="top" wrapText="1"/>
    </xf>
    <xf numFmtId="49" fontId="24" fillId="2" borderId="12" xfId="0" applyNumberFormat="1" applyFont="1" applyFill="1" applyBorder="1" applyAlignment="1">
      <alignment horizontal="left" vertical="top" wrapText="1"/>
    </xf>
    <xf numFmtId="0" fontId="3" fillId="0" borderId="0" xfId="0" applyFont="1" applyAlignment="1">
      <alignment vertical="top"/>
    </xf>
    <xf numFmtId="0" fontId="0" fillId="0" borderId="0" xfId="0" applyAlignment="1">
      <alignment vertical="top"/>
    </xf>
    <xf numFmtId="0" fontId="6" fillId="0" borderId="0" xfId="0" applyFont="1" applyAlignment="1">
      <alignment vertical="top"/>
    </xf>
    <xf numFmtId="0" fontId="7" fillId="0" borderId="41" xfId="0" applyFont="1" applyBorder="1" applyAlignment="1">
      <alignment vertical="top"/>
    </xf>
    <xf numFmtId="9" fontId="6" fillId="0" borderId="0" xfId="0" applyNumberFormat="1" applyFont="1" applyAlignment="1">
      <alignment vertical="top"/>
    </xf>
    <xf numFmtId="0" fontId="9" fillId="0" borderId="21" xfId="0" applyFont="1" applyBorder="1" applyAlignment="1">
      <alignment vertical="top"/>
    </xf>
    <xf numFmtId="0" fontId="10" fillId="0" borderId="3" xfId="0" applyFont="1" applyBorder="1" applyAlignment="1">
      <alignment vertical="top"/>
    </xf>
    <xf numFmtId="0" fontId="6" fillId="0" borderId="3" xfId="0" applyFont="1" applyBorder="1" applyAlignment="1">
      <alignment vertical="top"/>
    </xf>
    <xf numFmtId="0" fontId="6" fillId="0" borderId="4" xfId="0" applyFont="1" applyBorder="1" applyAlignment="1">
      <alignment vertical="top"/>
    </xf>
    <xf numFmtId="0" fontId="6" fillId="0" borderId="5" xfId="0" applyFont="1" applyBorder="1" applyAlignment="1">
      <alignment vertical="top"/>
    </xf>
    <xf numFmtId="164" fontId="6" fillId="0" borderId="6" xfId="0" applyNumberFormat="1" applyFont="1" applyBorder="1" applyAlignment="1">
      <alignment horizontal="center" vertical="top" wrapText="1"/>
    </xf>
    <xf numFmtId="0" fontId="7" fillId="0" borderId="0" xfId="0" applyFont="1" applyAlignment="1">
      <alignment horizontal="center" vertical="top"/>
    </xf>
    <xf numFmtId="0" fontId="7" fillId="0" borderId="19" xfId="0" applyFont="1" applyBorder="1" applyAlignment="1">
      <alignment vertical="top"/>
    </xf>
    <xf numFmtId="0" fontId="6" fillId="0" borderId="22" xfId="0" applyFont="1" applyBorder="1" applyAlignment="1">
      <alignment vertical="top"/>
    </xf>
    <xf numFmtId="0" fontId="6" fillId="0" borderId="6" xfId="0" applyFont="1" applyBorder="1" applyAlignment="1">
      <alignment vertical="top"/>
    </xf>
    <xf numFmtId="0" fontId="6" fillId="0" borderId="0" xfId="0" applyFont="1" applyAlignment="1">
      <alignment horizontal="center" vertical="top"/>
    </xf>
    <xf numFmtId="0" fontId="7" fillId="0" borderId="0" xfId="0" applyFont="1" applyAlignment="1">
      <alignment vertical="top"/>
    </xf>
    <xf numFmtId="164" fontId="7" fillId="0" borderId="8" xfId="0" applyNumberFormat="1" applyFont="1" applyBorder="1" applyAlignment="1">
      <alignment horizontal="center" vertical="top" wrapText="1"/>
    </xf>
    <xf numFmtId="167" fontId="6" fillId="2" borderId="17" xfId="0" applyNumberFormat="1" applyFont="1" applyFill="1" applyBorder="1" applyAlignment="1">
      <alignment vertical="top"/>
    </xf>
    <xf numFmtId="167" fontId="6" fillId="0" borderId="17" xfId="0" applyNumberFormat="1" applyFont="1" applyBorder="1" applyAlignment="1">
      <alignment vertical="top"/>
    </xf>
    <xf numFmtId="0" fontId="14" fillId="0" borderId="0" xfId="0" applyFont="1" applyAlignment="1">
      <alignment vertical="top"/>
    </xf>
    <xf numFmtId="44" fontId="6" fillId="0" borderId="22" xfId="0" applyNumberFormat="1" applyFont="1" applyBorder="1" applyAlignment="1">
      <alignment horizontal="center" vertical="top" wrapText="1"/>
    </xf>
    <xf numFmtId="167" fontId="6" fillId="2" borderId="18" xfId="0" applyNumberFormat="1" applyFont="1" applyFill="1" applyBorder="1" applyAlignment="1">
      <alignment horizontal="center" vertical="top" wrapText="1"/>
    </xf>
    <xf numFmtId="167" fontId="6" fillId="0" borderId="18" xfId="0" applyNumberFormat="1" applyFont="1" applyBorder="1" applyAlignment="1">
      <alignment horizontal="center" vertical="top" wrapText="1"/>
    </xf>
    <xf numFmtId="44" fontId="14" fillId="0" borderId="22" xfId="0" applyNumberFormat="1" applyFont="1" applyBorder="1" applyAlignment="1">
      <alignment horizontal="center" vertical="top" wrapText="1"/>
    </xf>
    <xf numFmtId="9" fontId="6" fillId="2" borderId="17" xfId="0" applyNumberFormat="1" applyFont="1" applyFill="1" applyBorder="1" applyAlignment="1">
      <alignment vertical="top"/>
    </xf>
    <xf numFmtId="9" fontId="6" fillId="0" borderId="17" xfId="0" applyNumberFormat="1" applyFont="1" applyBorder="1" applyAlignment="1">
      <alignment vertical="top"/>
    </xf>
    <xf numFmtId="0" fontId="17" fillId="0" borderId="0" xfId="0" applyFont="1" applyAlignment="1">
      <alignment vertical="top"/>
    </xf>
    <xf numFmtId="9" fontId="17" fillId="2" borderId="18" xfId="0" applyNumberFormat="1" applyFont="1" applyFill="1" applyBorder="1" applyAlignment="1">
      <alignment horizontal="center" vertical="top" wrapText="1"/>
    </xf>
    <xf numFmtId="9" fontId="6" fillId="2" borderId="18" xfId="0" applyNumberFormat="1" applyFont="1" applyFill="1" applyBorder="1" applyAlignment="1">
      <alignment horizontal="center" vertical="top" wrapText="1"/>
    </xf>
    <xf numFmtId="0" fontId="7" fillId="0" borderId="41" xfId="0" applyFont="1" applyBorder="1" applyAlignment="1">
      <alignment horizontal="center" vertical="top" wrapText="1"/>
    </xf>
    <xf numFmtId="0" fontId="7" fillId="0" borderId="0" xfId="0" applyFont="1" applyAlignment="1">
      <alignment horizontal="center" vertical="top" wrapText="1"/>
    </xf>
    <xf numFmtId="0" fontId="7" fillId="0" borderId="35" xfId="0" applyFont="1" applyBorder="1" applyAlignment="1">
      <alignment vertical="top"/>
    </xf>
    <xf numFmtId="0" fontId="7" fillId="0" borderId="36" xfId="0" applyFont="1" applyBorder="1" applyAlignment="1">
      <alignment vertical="top"/>
    </xf>
    <xf numFmtId="0" fontId="6" fillId="0" borderId="36" xfId="0" applyFont="1" applyBorder="1" applyAlignment="1">
      <alignment vertical="top"/>
    </xf>
    <xf numFmtId="0" fontId="7" fillId="0" borderId="36" xfId="0" applyFont="1" applyBorder="1" applyAlignment="1">
      <alignment horizontal="left" vertical="top"/>
    </xf>
    <xf numFmtId="9" fontId="6" fillId="0" borderId="36" xfId="0" applyNumberFormat="1" applyFont="1" applyBorder="1" applyAlignment="1">
      <alignment vertical="top"/>
    </xf>
    <xf numFmtId="9" fontId="21" fillId="0" borderId="0" xfId="0" applyNumberFormat="1" applyFont="1" applyAlignment="1">
      <alignment vertical="top"/>
    </xf>
    <xf numFmtId="44" fontId="6" fillId="2" borderId="1" xfId="1" applyFont="1" applyFill="1" applyBorder="1" applyAlignment="1">
      <alignment horizontal="right" vertical="top" wrapText="1"/>
    </xf>
    <xf numFmtId="44" fontId="13" fillId="2" borderId="1" xfId="1" applyFont="1" applyFill="1" applyBorder="1" applyAlignment="1">
      <alignment horizontal="right" vertical="top" wrapText="1"/>
    </xf>
    <xf numFmtId="44" fontId="6" fillId="7" borderId="11" xfId="1" applyFont="1" applyFill="1" applyBorder="1" applyAlignment="1">
      <alignment horizontal="right" vertical="top" wrapText="1"/>
    </xf>
    <xf numFmtId="44" fontId="7" fillId="5" borderId="11" xfId="1" applyFont="1" applyFill="1" applyBorder="1" applyAlignment="1">
      <alignment horizontal="right" vertical="top" wrapText="1"/>
    </xf>
    <xf numFmtId="169" fontId="6" fillId="7" borderId="11" xfId="0" applyNumberFormat="1" applyFont="1" applyFill="1" applyBorder="1" applyAlignment="1">
      <alignment horizontal="right" vertical="top" wrapText="1"/>
    </xf>
    <xf numFmtId="0" fontId="7" fillId="5" borderId="27" xfId="0" applyFont="1" applyFill="1" applyBorder="1" applyAlignment="1">
      <alignment vertical="center" wrapText="1"/>
    </xf>
    <xf numFmtId="0" fontId="7" fillId="5" borderId="28" xfId="0" applyFont="1" applyFill="1" applyBorder="1" applyAlignment="1">
      <alignment vertical="center" wrapText="1"/>
    </xf>
    <xf numFmtId="0" fontId="7" fillId="5" borderId="29" xfId="0" applyFont="1" applyFill="1" applyBorder="1" applyAlignment="1">
      <alignment vertical="center" wrapText="1"/>
    </xf>
    <xf numFmtId="0" fontId="7" fillId="5" borderId="18" xfId="0" applyFont="1" applyFill="1" applyBorder="1" applyAlignment="1">
      <alignment horizontal="center" vertical="top" wrapText="1"/>
    </xf>
    <xf numFmtId="0" fontId="6" fillId="5" borderId="22" xfId="0" applyFont="1" applyFill="1" applyBorder="1" applyAlignment="1">
      <alignment vertical="top" wrapText="1"/>
    </xf>
    <xf numFmtId="169" fontId="7" fillId="5" borderId="11" xfId="0" applyNumberFormat="1" applyFont="1" applyFill="1" applyBorder="1" applyAlignment="1">
      <alignment horizontal="right" vertical="top" wrapText="1"/>
    </xf>
    <xf numFmtId="169" fontId="6" fillId="8" borderId="11" xfId="0" applyNumberFormat="1" applyFont="1" applyFill="1" applyBorder="1" applyAlignment="1">
      <alignment horizontal="right" vertical="top" wrapText="1"/>
    </xf>
    <xf numFmtId="9" fontId="6" fillId="5" borderId="1" xfId="0" applyNumberFormat="1" applyFont="1" applyFill="1" applyBorder="1" applyAlignment="1">
      <alignment horizontal="center" vertical="top" wrapText="1"/>
    </xf>
    <xf numFmtId="2" fontId="6" fillId="5" borderId="11" xfId="0" applyNumberFormat="1" applyFont="1" applyFill="1" applyBorder="1" applyAlignment="1">
      <alignment horizontal="center" vertical="top" wrapText="1"/>
    </xf>
    <xf numFmtId="169" fontId="7" fillId="2" borderId="43" xfId="0" applyNumberFormat="1" applyFont="1" applyFill="1" applyBorder="1" applyAlignment="1">
      <alignment horizontal="right" vertical="top" wrapText="1"/>
    </xf>
    <xf numFmtId="0" fontId="7" fillId="5" borderId="21" xfId="0" applyFont="1" applyFill="1" applyBorder="1" applyAlignment="1">
      <alignment vertical="top" wrapText="1"/>
    </xf>
    <xf numFmtId="1" fontId="6" fillId="5" borderId="3" xfId="0" applyNumberFormat="1" applyFont="1" applyFill="1" applyBorder="1" applyAlignment="1">
      <alignment horizontal="center" vertical="top" wrapText="1"/>
    </xf>
    <xf numFmtId="9" fontId="6" fillId="5" borderId="3" xfId="0" applyNumberFormat="1" applyFont="1" applyFill="1" applyBorder="1" applyAlignment="1">
      <alignment horizontal="center" vertical="top" wrapText="1"/>
    </xf>
    <xf numFmtId="170" fontId="7" fillId="5" borderId="23" xfId="0" applyNumberFormat="1" applyFont="1" applyFill="1" applyBorder="1" applyAlignment="1">
      <alignment horizontal="right" vertical="top" wrapText="1"/>
    </xf>
    <xf numFmtId="1" fontId="6" fillId="5" borderId="43" xfId="0" applyNumberFormat="1" applyFont="1" applyFill="1" applyBorder="1" applyAlignment="1">
      <alignment horizontal="left" vertical="top" wrapText="1"/>
    </xf>
    <xf numFmtId="9" fontId="6" fillId="5" borderId="43" xfId="0" applyNumberFormat="1" applyFont="1" applyFill="1" applyBorder="1" applyAlignment="1">
      <alignment horizontal="left" vertical="top" wrapText="1"/>
    </xf>
    <xf numFmtId="0" fontId="6" fillId="5" borderId="42" xfId="0" applyFont="1" applyFill="1" applyBorder="1" applyAlignment="1">
      <alignment horizontal="center" vertical="top" wrapText="1"/>
    </xf>
    <xf numFmtId="1" fontId="6" fillId="5" borderId="42" xfId="0" applyNumberFormat="1" applyFont="1" applyFill="1" applyBorder="1" applyAlignment="1">
      <alignment horizontal="center" vertical="top" wrapText="1"/>
    </xf>
    <xf numFmtId="9" fontId="6" fillId="5" borderId="42" xfId="0" applyNumberFormat="1" applyFont="1" applyFill="1" applyBorder="1" applyAlignment="1">
      <alignment horizontal="center" vertical="top" wrapText="1"/>
    </xf>
    <xf numFmtId="0" fontId="7" fillId="5" borderId="24" xfId="0" applyFont="1" applyFill="1" applyBorder="1" applyAlignment="1">
      <alignment horizontal="left" vertical="top" wrapText="1"/>
    </xf>
    <xf numFmtId="0" fontId="6" fillId="5" borderId="25" xfId="0" applyFont="1" applyFill="1" applyBorder="1" applyAlignment="1">
      <alignment horizontal="center" vertical="top" wrapText="1"/>
    </xf>
    <xf numFmtId="1" fontId="6" fillId="5" borderId="25" xfId="0" applyNumberFormat="1" applyFont="1" applyFill="1" applyBorder="1" applyAlignment="1">
      <alignment horizontal="center" vertical="top" wrapText="1"/>
    </xf>
    <xf numFmtId="9" fontId="6" fillId="5" borderId="25" xfId="0" applyNumberFormat="1" applyFont="1" applyFill="1" applyBorder="1" applyAlignment="1">
      <alignment horizontal="center" vertical="top" wrapText="1"/>
    </xf>
    <xf numFmtId="170" fontId="7" fillId="5" borderId="16" xfId="0" applyNumberFormat="1" applyFont="1" applyFill="1" applyBorder="1" applyAlignment="1">
      <alignment horizontal="right" vertical="top" wrapText="1"/>
    </xf>
    <xf numFmtId="0" fontId="7" fillId="5" borderId="48" xfId="0" applyFont="1" applyFill="1" applyBorder="1" applyAlignment="1">
      <alignment horizontal="center" vertical="top" wrapText="1"/>
    </xf>
    <xf numFmtId="0" fontId="7" fillId="2" borderId="43" xfId="0" applyFont="1" applyFill="1" applyBorder="1" applyAlignment="1">
      <alignment horizontal="center" vertical="top" wrapText="1"/>
    </xf>
    <xf numFmtId="169" fontId="6" fillId="2" borderId="43" xfId="0" applyNumberFormat="1" applyFont="1" applyFill="1" applyBorder="1" applyAlignment="1">
      <alignment horizontal="right" vertical="top" wrapText="1"/>
    </xf>
    <xf numFmtId="0" fontId="6" fillId="5" borderId="49" xfId="0" applyFont="1" applyFill="1" applyBorder="1" applyAlignment="1">
      <alignment vertical="top" wrapText="1"/>
    </xf>
    <xf numFmtId="0" fontId="7" fillId="5" borderId="51" xfId="0" applyFont="1" applyFill="1" applyBorder="1" applyAlignment="1">
      <alignment vertical="top" wrapText="1"/>
    </xf>
    <xf numFmtId="168" fontId="6" fillId="2" borderId="52" xfId="0" applyNumberFormat="1" applyFont="1" applyFill="1" applyBorder="1" applyAlignment="1">
      <alignment horizontal="right" vertical="top" wrapText="1"/>
    </xf>
    <xf numFmtId="9" fontId="7" fillId="2" borderId="52" xfId="0" applyNumberFormat="1" applyFont="1" applyFill="1" applyBorder="1" applyAlignment="1">
      <alignment horizontal="right" vertical="top" wrapText="1"/>
    </xf>
    <xf numFmtId="169" fontId="7" fillId="5" borderId="52" xfId="0" applyNumberFormat="1" applyFont="1" applyFill="1" applyBorder="1" applyAlignment="1">
      <alignment horizontal="right" vertical="top" wrapText="1"/>
    </xf>
    <xf numFmtId="170" fontId="7" fillId="5" borderId="53" xfId="0" applyNumberFormat="1" applyFont="1" applyFill="1" applyBorder="1" applyAlignment="1">
      <alignment horizontal="right" vertical="top" wrapText="1"/>
    </xf>
    <xf numFmtId="170" fontId="7" fillId="5" borderId="54" xfId="0" applyNumberFormat="1" applyFont="1" applyFill="1" applyBorder="1" applyAlignment="1">
      <alignment horizontal="right" vertical="top" wrapText="1"/>
    </xf>
    <xf numFmtId="0" fontId="7" fillId="5" borderId="52" xfId="0" applyFont="1" applyFill="1" applyBorder="1" applyAlignment="1">
      <alignment vertical="top" wrapText="1"/>
    </xf>
    <xf numFmtId="0" fontId="3" fillId="6" borderId="52" xfId="0" applyFont="1" applyFill="1" applyBorder="1"/>
    <xf numFmtId="0" fontId="3" fillId="6" borderId="43" xfId="0" applyFont="1" applyFill="1" applyBorder="1"/>
    <xf numFmtId="0" fontId="7" fillId="5" borderId="43" xfId="0" applyFont="1" applyFill="1" applyBorder="1" applyAlignment="1">
      <alignment vertical="top" wrapText="1"/>
    </xf>
    <xf numFmtId="0" fontId="7" fillId="5" borderId="55" xfId="0" applyFont="1" applyFill="1" applyBorder="1" applyAlignment="1">
      <alignment vertical="top" wrapText="1"/>
    </xf>
    <xf numFmtId="0" fontId="6" fillId="10" borderId="42" xfId="0" applyFont="1" applyFill="1" applyBorder="1" applyAlignment="1">
      <alignment horizontal="center" vertical="center" wrapText="1"/>
    </xf>
    <xf numFmtId="0" fontId="3" fillId="6" borderId="55" xfId="0" applyFont="1" applyFill="1" applyBorder="1"/>
    <xf numFmtId="0" fontId="6" fillId="5" borderId="57" xfId="0" applyFont="1" applyFill="1" applyBorder="1" applyAlignment="1">
      <alignment horizontal="center" vertical="top" wrapText="1"/>
    </xf>
    <xf numFmtId="0" fontId="6" fillId="5" borderId="56" xfId="0" applyFont="1" applyFill="1" applyBorder="1" applyAlignment="1">
      <alignment horizontal="center" vertical="top" wrapText="1"/>
    </xf>
    <xf numFmtId="0" fontId="7" fillId="10" borderId="43" xfId="0" applyFont="1" applyFill="1" applyBorder="1" applyAlignment="1">
      <alignment vertical="top" wrapText="1"/>
    </xf>
    <xf numFmtId="0" fontId="6" fillId="5" borderId="55" xfId="0" applyFont="1" applyFill="1" applyBorder="1" applyAlignment="1">
      <alignment vertical="top" wrapText="1"/>
    </xf>
    <xf numFmtId="0" fontId="7" fillId="11" borderId="7" xfId="0" applyFont="1" applyFill="1" applyBorder="1" applyAlignment="1">
      <alignment horizontal="center" vertical="top" wrapText="1"/>
    </xf>
    <xf numFmtId="0" fontId="6" fillId="10" borderId="22" xfId="0" applyFont="1" applyFill="1" applyBorder="1" applyAlignment="1">
      <alignment vertical="top" wrapText="1"/>
    </xf>
    <xf numFmtId="169" fontId="6" fillId="11" borderId="7" xfId="0" applyNumberFormat="1" applyFont="1" applyFill="1" applyBorder="1" applyAlignment="1">
      <alignment horizontal="right" vertical="top" wrapText="1"/>
    </xf>
    <xf numFmtId="169" fontId="7" fillId="11" borderId="7" xfId="0" applyNumberFormat="1" applyFont="1" applyFill="1" applyBorder="1" applyAlignment="1">
      <alignment horizontal="right" vertical="top" wrapText="1"/>
    </xf>
    <xf numFmtId="9" fontId="7" fillId="5" borderId="1" xfId="0" applyNumberFormat="1" applyFont="1" applyFill="1" applyBorder="1" applyAlignment="1">
      <alignment horizontal="center" vertical="top" wrapText="1"/>
    </xf>
    <xf numFmtId="2" fontId="6" fillId="5" borderId="16" xfId="0" applyNumberFormat="1" applyFont="1" applyFill="1" applyBorder="1" applyAlignment="1">
      <alignment horizontal="center" vertical="top" wrapText="1"/>
    </xf>
    <xf numFmtId="0" fontId="3" fillId="6" borderId="44" xfId="0" applyFont="1" applyFill="1" applyBorder="1"/>
    <xf numFmtId="0" fontId="7" fillId="5" borderId="44" xfId="0" applyFont="1" applyFill="1" applyBorder="1" applyAlignment="1">
      <alignment vertical="top" wrapText="1"/>
    </xf>
    <xf numFmtId="2" fontId="7" fillId="5" borderId="40" xfId="0" applyNumberFormat="1" applyFont="1" applyFill="1" applyBorder="1" applyAlignment="1">
      <alignment horizontal="center" vertical="top" wrapText="1"/>
    </xf>
    <xf numFmtId="0" fontId="6" fillId="5" borderId="45" xfId="0" applyFont="1" applyFill="1" applyBorder="1" applyAlignment="1">
      <alignment vertical="top" wrapText="1"/>
    </xf>
    <xf numFmtId="0" fontId="15" fillId="0" borderId="42" xfId="0" applyFont="1" applyBorder="1" applyAlignment="1">
      <alignment horizontal="left" vertical="top" wrapText="1"/>
    </xf>
    <xf numFmtId="1" fontId="15" fillId="0" borderId="42" xfId="0" applyNumberFormat="1" applyFont="1" applyBorder="1" applyAlignment="1">
      <alignment horizontal="left" vertical="top" wrapText="1"/>
    </xf>
    <xf numFmtId="9" fontId="15" fillId="0" borderId="42" xfId="0" applyNumberFormat="1" applyFont="1" applyBorder="1" applyAlignment="1">
      <alignment horizontal="left" vertical="top" wrapText="1"/>
    </xf>
    <xf numFmtId="170" fontId="18" fillId="0" borderId="42" xfId="0" applyNumberFormat="1" applyFont="1" applyBorder="1" applyAlignment="1">
      <alignment horizontal="left" vertical="top" wrapText="1"/>
    </xf>
    <xf numFmtId="0" fontId="1" fillId="0" borderId="42" xfId="0" applyFont="1" applyBorder="1" applyAlignment="1">
      <alignment horizontal="left" vertical="top" wrapText="1"/>
    </xf>
    <xf numFmtId="9" fontId="1" fillId="0" borderId="42" xfId="0" applyNumberFormat="1" applyFont="1" applyBorder="1" applyAlignment="1">
      <alignment horizontal="left" vertical="top" wrapText="1"/>
    </xf>
    <xf numFmtId="0" fontId="21" fillId="0" borderId="41" xfId="0" applyFont="1" applyBorder="1" applyAlignment="1">
      <alignment horizontal="left" vertical="top" wrapText="1"/>
    </xf>
    <xf numFmtId="0" fontId="21" fillId="0" borderId="42" xfId="0" applyFont="1" applyBorder="1" applyAlignment="1">
      <alignment horizontal="left" vertical="top" wrapText="1"/>
    </xf>
    <xf numFmtId="0" fontId="20" fillId="0" borderId="41" xfId="0" applyFont="1" applyBorder="1" applyAlignment="1">
      <alignment horizontal="left" vertical="top" wrapText="1"/>
    </xf>
    <xf numFmtId="0" fontId="21" fillId="0" borderId="22" xfId="0" applyFont="1" applyBorder="1" applyAlignment="1">
      <alignment horizontal="left" vertical="top" wrapText="1"/>
    </xf>
    <xf numFmtId="0" fontId="20" fillId="0" borderId="41" xfId="0" applyFont="1" applyBorder="1"/>
    <xf numFmtId="0" fontId="21" fillId="0" borderId="43" xfId="0" applyFont="1" applyBorder="1"/>
    <xf numFmtId="0" fontId="21" fillId="0" borderId="42" xfId="0" applyFont="1" applyBorder="1"/>
    <xf numFmtId="0" fontId="21" fillId="0" borderId="42" xfId="0" applyFont="1" applyBorder="1" applyAlignment="1">
      <alignment horizontal="left" vertical="center"/>
    </xf>
    <xf numFmtId="9" fontId="21" fillId="0" borderId="42" xfId="0" applyNumberFormat="1" applyFont="1" applyBorder="1"/>
    <xf numFmtId="0" fontId="21" fillId="0" borderId="22" xfId="0" applyFont="1" applyBorder="1"/>
    <xf numFmtId="1" fontId="1" fillId="0" borderId="42" xfId="0" applyNumberFormat="1" applyFont="1" applyBorder="1" applyAlignment="1">
      <alignment horizontal="left" vertical="top" wrapText="1"/>
    </xf>
    <xf numFmtId="0" fontId="20" fillId="0" borderId="42" xfId="0" applyFont="1" applyBorder="1" applyAlignment="1">
      <alignment horizontal="center"/>
    </xf>
    <xf numFmtId="0" fontId="20" fillId="0" borderId="42" xfId="0" applyFont="1" applyBorder="1"/>
    <xf numFmtId="0" fontId="22" fillId="0" borderId="42" xfId="0" applyFont="1" applyBorder="1" applyAlignment="1">
      <alignment horizontal="left" vertical="top" wrapText="1"/>
    </xf>
    <xf numFmtId="1" fontId="22" fillId="0" borderId="42" xfId="0" applyNumberFormat="1" applyFont="1" applyBorder="1" applyAlignment="1">
      <alignment horizontal="left" vertical="top" wrapText="1"/>
    </xf>
    <xf numFmtId="9" fontId="22" fillId="0" borderId="42" xfId="0" applyNumberFormat="1" applyFont="1" applyBorder="1" applyAlignment="1">
      <alignment horizontal="left" vertical="top" wrapText="1"/>
    </xf>
    <xf numFmtId="0" fontId="7" fillId="5" borderId="42" xfId="0" applyFont="1" applyFill="1" applyBorder="1" applyAlignment="1">
      <alignment horizontal="center" vertical="top" wrapText="1"/>
    </xf>
    <xf numFmtId="0" fontId="7" fillId="5" borderId="7" xfId="0" applyFont="1" applyFill="1" applyBorder="1" applyAlignment="1">
      <alignment horizontal="center" vertical="top"/>
    </xf>
    <xf numFmtId="9" fontId="7" fillId="5" borderId="4" xfId="0" applyNumberFormat="1" applyFont="1" applyFill="1" applyBorder="1" applyAlignment="1">
      <alignment horizontal="center" vertical="top" wrapText="1"/>
    </xf>
    <xf numFmtId="0" fontId="7" fillId="5" borderId="7" xfId="0" applyFont="1" applyFill="1" applyBorder="1" applyAlignment="1">
      <alignment horizontal="right" vertical="top"/>
    </xf>
    <xf numFmtId="9" fontId="7" fillId="5" borderId="3" xfId="0" applyNumberFormat="1" applyFont="1" applyFill="1" applyBorder="1" applyAlignment="1">
      <alignment horizontal="center" vertical="top" wrapText="1"/>
    </xf>
    <xf numFmtId="0" fontId="6" fillId="5" borderId="42" xfId="0" applyFont="1" applyFill="1" applyBorder="1" applyAlignment="1">
      <alignment vertical="top"/>
    </xf>
    <xf numFmtId="164" fontId="6" fillId="5" borderId="42" xfId="0" applyNumberFormat="1" applyFont="1" applyFill="1" applyBorder="1" applyAlignment="1">
      <alignment vertical="top"/>
    </xf>
    <xf numFmtId="44" fontId="7" fillId="5" borderId="22" xfId="0" applyNumberFormat="1" applyFont="1" applyFill="1" applyBorder="1" applyAlignment="1">
      <alignment horizontal="center" vertical="top" wrapText="1"/>
    </xf>
    <xf numFmtId="165" fontId="7" fillId="5" borderId="2" xfId="0" applyNumberFormat="1" applyFont="1" applyFill="1" applyBorder="1" applyAlignment="1">
      <alignment horizontal="center" vertical="top"/>
    </xf>
    <xf numFmtId="9" fontId="6" fillId="5" borderId="6" xfId="0" applyNumberFormat="1" applyFont="1" applyFill="1" applyBorder="1" applyAlignment="1">
      <alignment vertical="top"/>
    </xf>
    <xf numFmtId="165" fontId="25" fillId="5" borderId="2" xfId="0" applyNumberFormat="1" applyFont="1" applyFill="1" applyBorder="1" applyAlignment="1">
      <alignment horizontal="left" vertical="top" wrapText="1"/>
    </xf>
    <xf numFmtId="9" fontId="6" fillId="5" borderId="22" xfId="0" applyNumberFormat="1" applyFont="1" applyFill="1" applyBorder="1" applyAlignment="1">
      <alignment vertical="top"/>
    </xf>
    <xf numFmtId="0" fontId="7" fillId="5" borderId="43" xfId="0" applyFont="1" applyFill="1" applyBorder="1" applyAlignment="1">
      <alignment vertical="top"/>
    </xf>
    <xf numFmtId="0" fontId="7" fillId="5" borderId="1" xfId="0" applyFont="1" applyFill="1" applyBorder="1" applyAlignment="1">
      <alignment horizontal="center" vertical="top" wrapText="1"/>
    </xf>
    <xf numFmtId="0" fontId="6" fillId="5" borderId="1" xfId="0" applyFont="1" applyFill="1" applyBorder="1" applyAlignment="1">
      <alignment vertical="top"/>
    </xf>
    <xf numFmtId="9" fontId="7" fillId="5" borderId="1" xfId="0" applyNumberFormat="1" applyFont="1" applyFill="1" applyBorder="1" applyAlignment="1">
      <alignment horizontal="center" vertical="top"/>
    </xf>
    <xf numFmtId="0" fontId="12" fillId="5" borderId="1" xfId="0" applyFont="1" applyFill="1" applyBorder="1" applyAlignment="1">
      <alignment horizontal="center" vertical="top" wrapText="1"/>
    </xf>
    <xf numFmtId="9" fontId="6" fillId="5" borderId="17" xfId="0" applyNumberFormat="1" applyFont="1" applyFill="1" applyBorder="1" applyAlignment="1">
      <alignment vertical="top"/>
    </xf>
    <xf numFmtId="0" fontId="14" fillId="5" borderId="42" xfId="0" applyFont="1" applyFill="1" applyBorder="1" applyAlignment="1">
      <alignment vertical="top"/>
    </xf>
    <xf numFmtId="44" fontId="6" fillId="5" borderId="22" xfId="0" applyNumberFormat="1" applyFont="1" applyFill="1" applyBorder="1" applyAlignment="1">
      <alignment horizontal="center" vertical="top" wrapText="1"/>
    </xf>
    <xf numFmtId="165" fontId="6" fillId="5" borderId="22" xfId="0" applyNumberFormat="1" applyFont="1" applyFill="1" applyBorder="1" applyAlignment="1">
      <alignment horizontal="center" vertical="top" wrapText="1"/>
    </xf>
    <xf numFmtId="167" fontId="6" fillId="5" borderId="18" xfId="0" applyNumberFormat="1" applyFont="1" applyFill="1" applyBorder="1" applyAlignment="1">
      <alignment horizontal="center" vertical="top" wrapText="1"/>
    </xf>
    <xf numFmtId="44" fontId="14" fillId="5" borderId="22" xfId="0" applyNumberFormat="1" applyFont="1" applyFill="1" applyBorder="1" applyAlignment="1">
      <alignment horizontal="center" vertical="top" wrapText="1"/>
    </xf>
    <xf numFmtId="0" fontId="7" fillId="5" borderId="41" xfId="0" applyFont="1" applyFill="1" applyBorder="1" applyAlignment="1">
      <alignment vertical="top"/>
    </xf>
    <xf numFmtId="167" fontId="6" fillId="5" borderId="17" xfId="0" applyNumberFormat="1" applyFont="1" applyFill="1" applyBorder="1" applyAlignment="1">
      <alignment vertical="top"/>
    </xf>
    <xf numFmtId="9" fontId="6" fillId="5" borderId="18" xfId="0" applyNumberFormat="1" applyFont="1" applyFill="1" applyBorder="1" applyAlignment="1">
      <alignment horizontal="center" vertical="top" wrapText="1"/>
    </xf>
    <xf numFmtId="0" fontId="11" fillId="5" borderId="20" xfId="0" applyFont="1" applyFill="1" applyBorder="1" applyAlignment="1">
      <alignment vertical="top"/>
    </xf>
    <xf numFmtId="0" fontId="16" fillId="0" borderId="42" xfId="0" applyFont="1" applyBorder="1" applyAlignment="1">
      <alignment vertical="top"/>
    </xf>
    <xf numFmtId="0" fontId="6" fillId="0" borderId="42" xfId="0" applyFont="1" applyBorder="1" applyAlignment="1">
      <alignment vertical="top"/>
    </xf>
    <xf numFmtId="0" fontId="7" fillId="6" borderId="41" xfId="0" applyFont="1" applyFill="1" applyBorder="1" applyAlignment="1">
      <alignment vertical="top"/>
    </xf>
    <xf numFmtId="0" fontId="6" fillId="6" borderId="0" xfId="0" applyFont="1" applyFill="1" applyAlignment="1">
      <alignment vertical="top"/>
    </xf>
    <xf numFmtId="9" fontId="6" fillId="9" borderId="17" xfId="0" applyNumberFormat="1" applyFont="1" applyFill="1" applyBorder="1" applyAlignment="1">
      <alignment vertical="top"/>
    </xf>
    <xf numFmtId="9" fontId="6" fillId="6" borderId="17" xfId="0" applyNumberFormat="1" applyFont="1" applyFill="1" applyBorder="1" applyAlignment="1">
      <alignment vertical="top"/>
    </xf>
    <xf numFmtId="0" fontId="14" fillId="6" borderId="0" xfId="0" applyFont="1" applyFill="1" applyAlignment="1">
      <alignment vertical="top"/>
    </xf>
    <xf numFmtId="44" fontId="7" fillId="6" borderId="22" xfId="0" applyNumberFormat="1" applyFont="1" applyFill="1" applyBorder="1" applyAlignment="1">
      <alignment horizontal="center" vertical="top" wrapText="1"/>
    </xf>
    <xf numFmtId="0" fontId="7" fillId="6" borderId="42" xfId="0" applyFont="1" applyFill="1" applyBorder="1" applyAlignment="1">
      <alignment vertical="top"/>
    </xf>
    <xf numFmtId="9" fontId="7" fillId="6" borderId="18" xfId="0" applyNumberFormat="1" applyFont="1" applyFill="1" applyBorder="1" applyAlignment="1">
      <alignment horizontal="center" vertical="top" wrapText="1"/>
    </xf>
    <xf numFmtId="44" fontId="12" fillId="6" borderId="22" xfId="0" applyNumberFormat="1" applyFont="1" applyFill="1" applyBorder="1" applyAlignment="1">
      <alignment horizontal="center" vertical="top" wrapText="1"/>
    </xf>
    <xf numFmtId="0" fontId="6" fillId="6" borderId="42" xfId="0" applyFont="1" applyFill="1" applyBorder="1" applyAlignment="1">
      <alignment vertical="top"/>
    </xf>
    <xf numFmtId="0" fontId="14" fillId="6" borderId="42" xfId="0" applyFont="1" applyFill="1" applyBorder="1" applyAlignment="1">
      <alignment vertical="top"/>
    </xf>
    <xf numFmtId="9" fontId="11" fillId="12" borderId="42" xfId="0" applyNumberFormat="1" applyFont="1" applyFill="1" applyBorder="1" applyAlignment="1">
      <alignment horizontal="center" vertical="top" wrapText="1"/>
    </xf>
    <xf numFmtId="167" fontId="11" fillId="12" borderId="42" xfId="0" applyNumberFormat="1" applyFont="1" applyFill="1" applyBorder="1" applyAlignment="1">
      <alignment horizontal="center" vertical="top" wrapText="1"/>
    </xf>
    <xf numFmtId="0" fontId="7" fillId="5" borderId="41" xfId="0" applyFont="1" applyFill="1" applyBorder="1" applyAlignment="1">
      <alignment horizontal="center" vertical="top" wrapText="1"/>
    </xf>
    <xf numFmtId="0" fontId="7" fillId="5" borderId="41" xfId="0" applyFont="1" applyFill="1" applyBorder="1" applyAlignment="1">
      <alignment horizontal="left" vertical="top"/>
    </xf>
    <xf numFmtId="9" fontId="7" fillId="5" borderId="24" xfId="2" applyFont="1" applyFill="1" applyBorder="1" applyAlignment="1">
      <alignment horizontal="center" vertical="top" wrapText="1"/>
    </xf>
    <xf numFmtId="0" fontId="3" fillId="0" borderId="42" xfId="0" applyFont="1" applyBorder="1"/>
    <xf numFmtId="0" fontId="3" fillId="0" borderId="41" xfId="0" applyFont="1" applyBorder="1"/>
    <xf numFmtId="49" fontId="24" fillId="2" borderId="26" xfId="0" applyNumberFormat="1" applyFont="1" applyFill="1" applyBorder="1" applyAlignment="1">
      <alignment horizontal="left" vertical="top" wrapText="1"/>
    </xf>
    <xf numFmtId="0" fontId="9" fillId="5" borderId="26" xfId="0" applyFont="1" applyFill="1" applyBorder="1" applyAlignment="1">
      <alignment horizontal="right" vertical="top" wrapText="1"/>
    </xf>
    <xf numFmtId="49" fontId="6" fillId="2" borderId="26" xfId="0" applyNumberFormat="1" applyFont="1" applyFill="1" applyBorder="1" applyAlignment="1">
      <alignment horizontal="left" vertical="top" wrapText="1"/>
    </xf>
    <xf numFmtId="2" fontId="7" fillId="5" borderId="14" xfId="0" applyNumberFormat="1" applyFont="1" applyFill="1" applyBorder="1" applyAlignment="1">
      <alignment horizontal="center" vertical="top" wrapText="1"/>
    </xf>
    <xf numFmtId="0" fontId="7" fillId="5" borderId="16" xfId="0" applyFont="1" applyFill="1" applyBorder="1" applyAlignment="1">
      <alignment horizontal="center" vertical="top" wrapText="1"/>
    </xf>
    <xf numFmtId="2" fontId="15" fillId="0" borderId="42" xfId="0" applyNumberFormat="1" applyFont="1" applyBorder="1" applyAlignment="1">
      <alignment horizontal="left" vertical="top" wrapText="1"/>
    </xf>
    <xf numFmtId="2" fontId="1" fillId="0" borderId="42" xfId="0" applyNumberFormat="1" applyFont="1" applyBorder="1" applyAlignment="1">
      <alignment horizontal="left" vertical="top" wrapText="1"/>
    </xf>
    <xf numFmtId="0" fontId="4" fillId="0" borderId="42" xfId="0" applyFont="1" applyBorder="1" applyAlignment="1">
      <alignment horizontal="right" vertical="top"/>
    </xf>
    <xf numFmtId="0" fontId="5" fillId="0" borderId="42" xfId="0" applyFont="1" applyBorder="1" applyAlignment="1">
      <alignment horizontal="left" vertical="top" wrapText="1"/>
    </xf>
    <xf numFmtId="0" fontId="4" fillId="0" borderId="42" xfId="0" applyFont="1" applyBorder="1" applyAlignment="1">
      <alignment horizontal="right" vertical="top" wrapText="1"/>
    </xf>
    <xf numFmtId="0" fontId="5" fillId="0" borderId="42" xfId="0" applyFont="1" applyBorder="1" applyAlignment="1">
      <alignment vertical="top" wrapText="1"/>
    </xf>
    <xf numFmtId="166" fontId="5" fillId="0" borderId="42" xfId="0" applyNumberFormat="1" applyFont="1" applyBorder="1" applyAlignment="1">
      <alignment horizontal="left" vertical="top" wrapText="1"/>
    </xf>
    <xf numFmtId="0" fontId="4" fillId="0" borderId="59" xfId="0" applyFont="1" applyBorder="1" applyAlignment="1">
      <alignment horizontal="right" vertical="top"/>
    </xf>
    <xf numFmtId="0" fontId="4" fillId="0" borderId="59" xfId="0" applyFont="1" applyBorder="1" applyAlignment="1">
      <alignment horizontal="right" vertical="top" wrapText="1"/>
    </xf>
    <xf numFmtId="0" fontId="7" fillId="13" borderId="42" xfId="0" applyFont="1" applyFill="1" applyBorder="1" applyAlignment="1">
      <alignment horizontal="center" vertical="top" wrapText="1"/>
    </xf>
    <xf numFmtId="1" fontId="7" fillId="13" borderId="42" xfId="0" applyNumberFormat="1" applyFont="1" applyFill="1" applyBorder="1" applyAlignment="1">
      <alignment horizontal="center" vertical="top" wrapText="1"/>
    </xf>
    <xf numFmtId="2" fontId="7" fillId="13" borderId="42" xfId="0" applyNumberFormat="1" applyFont="1" applyFill="1" applyBorder="1" applyAlignment="1">
      <alignment horizontal="center" vertical="top" wrapText="1"/>
    </xf>
    <xf numFmtId="9" fontId="7" fillId="13" borderId="42" xfId="0" applyNumberFormat="1" applyFont="1" applyFill="1" applyBorder="1" applyAlignment="1">
      <alignment horizontal="center" vertical="top" wrapText="1"/>
    </xf>
    <xf numFmtId="0" fontId="7" fillId="13" borderId="9" xfId="0" applyFont="1" applyFill="1" applyBorder="1" applyAlignment="1">
      <alignment horizontal="center" vertical="top" wrapText="1"/>
    </xf>
    <xf numFmtId="0" fontId="7" fillId="13" borderId="42" xfId="0" applyFont="1" applyFill="1" applyBorder="1" applyAlignment="1">
      <alignment horizontal="left" vertical="top" wrapText="1"/>
    </xf>
    <xf numFmtId="44" fontId="7" fillId="4" borderId="60" xfId="1" applyFont="1" applyFill="1" applyBorder="1" applyAlignment="1">
      <alignment horizontal="right" vertical="top" wrapText="1"/>
    </xf>
    <xf numFmtId="0" fontId="6" fillId="4" borderId="61" xfId="0" applyFont="1" applyFill="1" applyBorder="1" applyAlignment="1">
      <alignment horizontal="center" vertical="top" wrapText="1"/>
    </xf>
    <xf numFmtId="1" fontId="6" fillId="4" borderId="61" xfId="0" applyNumberFormat="1" applyFont="1" applyFill="1" applyBorder="1" applyAlignment="1">
      <alignment horizontal="center" vertical="top" wrapText="1"/>
    </xf>
    <xf numFmtId="2" fontId="6" fillId="4" borderId="61" xfId="0" applyNumberFormat="1" applyFont="1" applyFill="1" applyBorder="1" applyAlignment="1">
      <alignment horizontal="center" vertical="top" wrapText="1"/>
    </xf>
    <xf numFmtId="9" fontId="6" fillId="4" borderId="61" xfId="0" applyNumberFormat="1" applyFont="1" applyFill="1" applyBorder="1" applyAlignment="1">
      <alignment horizontal="center" vertical="top" wrapText="1"/>
    </xf>
    <xf numFmtId="0" fontId="9" fillId="5" borderId="10" xfId="0" applyFont="1" applyFill="1" applyBorder="1" applyAlignment="1">
      <alignment horizontal="right" vertical="top" wrapText="1"/>
    </xf>
    <xf numFmtId="0" fontId="9" fillId="5" borderId="4" xfId="0" applyFont="1" applyFill="1" applyBorder="1" applyAlignment="1">
      <alignment horizontal="right" vertical="top" wrapText="1"/>
    </xf>
    <xf numFmtId="1" fontId="6" fillId="5" borderId="37" xfId="0" applyNumberFormat="1" applyFont="1" applyFill="1" applyBorder="1" applyAlignment="1">
      <alignment horizontal="center" vertical="top" wrapText="1"/>
    </xf>
    <xf numFmtId="0" fontId="6" fillId="5" borderId="37" xfId="0" applyFont="1" applyFill="1" applyBorder="1" applyAlignment="1">
      <alignment horizontal="center" vertical="top" wrapText="1"/>
    </xf>
    <xf numFmtId="2" fontId="6" fillId="5" borderId="37" xfId="0" applyNumberFormat="1" applyFont="1" applyFill="1" applyBorder="1" applyAlignment="1">
      <alignment horizontal="center" vertical="top" wrapText="1"/>
    </xf>
    <xf numFmtId="0" fontId="7" fillId="4" borderId="62" xfId="0" applyFont="1" applyFill="1" applyBorder="1" applyAlignment="1">
      <alignment vertical="top" wrapText="1"/>
    </xf>
    <xf numFmtId="1" fontId="6" fillId="4" borderId="63" xfId="0" applyNumberFormat="1" applyFont="1" applyFill="1" applyBorder="1" applyAlignment="1">
      <alignment horizontal="center" vertical="top" wrapText="1"/>
    </xf>
    <xf numFmtId="2" fontId="6" fillId="4" borderId="63" xfId="0" applyNumberFormat="1" applyFont="1" applyFill="1" applyBorder="1" applyAlignment="1">
      <alignment horizontal="center" vertical="top" wrapText="1"/>
    </xf>
    <xf numFmtId="9" fontId="6" fillId="4" borderId="64" xfId="0" applyNumberFormat="1" applyFont="1" applyFill="1" applyBorder="1" applyAlignment="1">
      <alignment horizontal="center" vertical="top" wrapText="1"/>
    </xf>
    <xf numFmtId="0" fontId="7" fillId="4" borderId="65" xfId="0" applyFont="1" applyFill="1" applyBorder="1" applyAlignment="1">
      <alignment vertical="top" wrapText="1"/>
    </xf>
    <xf numFmtId="0" fontId="7" fillId="4" borderId="66" xfId="0" applyFont="1" applyFill="1" applyBorder="1" applyAlignment="1">
      <alignment vertical="top" wrapText="1"/>
    </xf>
    <xf numFmtId="1" fontId="6" fillId="4" borderId="66" xfId="0" applyNumberFormat="1" applyFont="1" applyFill="1" applyBorder="1" applyAlignment="1">
      <alignment horizontal="center" vertical="top" wrapText="1"/>
    </xf>
    <xf numFmtId="2" fontId="6" fillId="4" borderId="66" xfId="0" applyNumberFormat="1" applyFont="1" applyFill="1" applyBorder="1" applyAlignment="1">
      <alignment horizontal="center" vertical="top" wrapText="1"/>
    </xf>
    <xf numFmtId="9" fontId="6" fillId="4" borderId="67" xfId="0" applyNumberFormat="1" applyFont="1" applyFill="1" applyBorder="1" applyAlignment="1">
      <alignment horizontal="center" vertical="top" wrapText="1"/>
    </xf>
    <xf numFmtId="0" fontId="7" fillId="4" borderId="65" xfId="0" applyFont="1" applyFill="1" applyBorder="1" applyAlignment="1">
      <alignment vertical="top"/>
    </xf>
    <xf numFmtId="0" fontId="6" fillId="4" borderId="63" xfId="0" applyFont="1" applyFill="1" applyBorder="1" applyAlignment="1">
      <alignment horizontal="center" vertical="top" wrapText="1"/>
    </xf>
    <xf numFmtId="10" fontId="7" fillId="14" borderId="44" xfId="2" applyNumberFormat="1" applyFont="1" applyFill="1" applyBorder="1" applyAlignment="1">
      <alignment horizontal="right" vertical="top" wrapText="1"/>
    </xf>
    <xf numFmtId="0" fontId="3" fillId="6" borderId="66" xfId="0" applyFont="1" applyFill="1" applyBorder="1"/>
    <xf numFmtId="0" fontId="6" fillId="6" borderId="65" xfId="0" applyFont="1" applyFill="1" applyBorder="1" applyAlignment="1">
      <alignment vertical="top"/>
    </xf>
    <xf numFmtId="0" fontId="6" fillId="6" borderId="66" xfId="0" applyFont="1" applyFill="1" applyBorder="1" applyAlignment="1">
      <alignment vertical="top" wrapText="1"/>
    </xf>
    <xf numFmtId="1" fontId="6" fillId="6" borderId="66" xfId="0" applyNumberFormat="1" applyFont="1" applyFill="1" applyBorder="1" applyAlignment="1">
      <alignment horizontal="left" vertical="top" wrapText="1"/>
    </xf>
    <xf numFmtId="2" fontId="6" fillId="6" borderId="66" xfId="0" applyNumberFormat="1" applyFont="1" applyFill="1" applyBorder="1" applyAlignment="1">
      <alignment horizontal="left" vertical="top" wrapText="1"/>
    </xf>
    <xf numFmtId="9" fontId="6" fillId="6" borderId="67" xfId="0" applyNumberFormat="1" applyFont="1" applyFill="1" applyBorder="1" applyAlignment="1">
      <alignment horizontal="left" vertical="top" wrapText="1"/>
    </xf>
    <xf numFmtId="0" fontId="7" fillId="0" borderId="65" xfId="0" applyFont="1" applyBorder="1" applyAlignment="1">
      <alignment vertical="top" wrapText="1"/>
    </xf>
    <xf numFmtId="0" fontId="6" fillId="0" borderId="66" xfId="0" applyFont="1" applyBorder="1" applyAlignment="1">
      <alignment horizontal="center" vertical="top" wrapText="1"/>
    </xf>
    <xf numFmtId="1" fontId="6" fillId="0" borderId="66" xfId="0" applyNumberFormat="1" applyFont="1" applyBorder="1" applyAlignment="1">
      <alignment horizontal="center" vertical="top" wrapText="1"/>
    </xf>
    <xf numFmtId="2" fontId="6" fillId="0" borderId="66" xfId="0" applyNumberFormat="1" applyFont="1" applyBorder="1" applyAlignment="1">
      <alignment horizontal="center" vertical="top" wrapText="1"/>
    </xf>
    <xf numFmtId="9" fontId="6" fillId="0" borderId="66" xfId="0" applyNumberFormat="1" applyFont="1" applyBorder="1" applyAlignment="1">
      <alignment horizontal="center" vertical="top" wrapText="1"/>
    </xf>
    <xf numFmtId="44" fontId="7" fillId="0" borderId="42" xfId="1" applyFont="1" applyFill="1" applyBorder="1" applyAlignment="1">
      <alignment horizontal="right" vertical="top" wrapText="1"/>
    </xf>
    <xf numFmtId="44" fontId="7" fillId="4" borderId="69" xfId="1" applyFont="1" applyFill="1" applyBorder="1" applyAlignment="1">
      <alignment horizontal="right" vertical="top" wrapText="1"/>
    </xf>
    <xf numFmtId="44" fontId="7" fillId="4" borderId="70" xfId="1" applyFont="1" applyFill="1" applyBorder="1" applyAlignment="1">
      <alignment horizontal="right" vertical="top" wrapText="1"/>
    </xf>
    <xf numFmtId="0" fontId="21" fillId="0" borderId="41" xfId="0" applyFont="1" applyBorder="1" applyAlignment="1">
      <alignment vertical="top"/>
    </xf>
    <xf numFmtId="0" fontId="5" fillId="2" borderId="42" xfId="0" applyFont="1" applyFill="1" applyBorder="1" applyAlignment="1">
      <alignment vertical="center" wrapText="1"/>
    </xf>
    <xf numFmtId="0" fontId="1" fillId="2" borderId="42" xfId="0" applyFont="1" applyFill="1" applyBorder="1" applyAlignment="1">
      <alignment vertical="center" wrapText="1"/>
    </xf>
    <xf numFmtId="166" fontId="5" fillId="2" borderId="42" xfId="0" applyNumberFormat="1" applyFont="1" applyFill="1" applyBorder="1" applyAlignment="1">
      <alignment vertical="center" wrapText="1"/>
    </xf>
    <xf numFmtId="0" fontId="28" fillId="5" borderId="30" xfId="0" applyFont="1" applyFill="1" applyBorder="1" applyAlignment="1">
      <alignment vertical="top"/>
    </xf>
    <xf numFmtId="0" fontId="28" fillId="5" borderId="31" xfId="0" applyFont="1" applyFill="1" applyBorder="1" applyAlignment="1">
      <alignment vertical="top"/>
    </xf>
    <xf numFmtId="0" fontId="28" fillId="5" borderId="32" xfId="0" applyFont="1" applyFill="1" applyBorder="1" applyAlignment="1">
      <alignment vertical="top"/>
    </xf>
    <xf numFmtId="0" fontId="27" fillId="5" borderId="13" xfId="0" applyFont="1" applyFill="1" applyBorder="1" applyAlignment="1">
      <alignment horizontal="center" vertical="top" wrapText="1"/>
    </xf>
    <xf numFmtId="1" fontId="27" fillId="5" borderId="14" xfId="0" applyNumberFormat="1" applyFont="1" applyFill="1" applyBorder="1" applyAlignment="1">
      <alignment horizontal="center" vertical="top" wrapText="1"/>
    </xf>
    <xf numFmtId="2" fontId="27" fillId="5" borderId="14" xfId="0" applyNumberFormat="1" applyFont="1" applyFill="1" applyBorder="1" applyAlignment="1">
      <alignment horizontal="center" vertical="top" wrapText="1"/>
    </xf>
    <xf numFmtId="9" fontId="27" fillId="5" borderId="14" xfId="0" applyNumberFormat="1" applyFont="1" applyFill="1" applyBorder="1" applyAlignment="1">
      <alignment horizontal="center" vertical="top" wrapText="1"/>
    </xf>
    <xf numFmtId="0" fontId="27" fillId="5" borderId="16" xfId="0" applyFont="1" applyFill="1" applyBorder="1" applyAlignment="1">
      <alignment horizontal="center" vertical="top" wrapText="1"/>
    </xf>
    <xf numFmtId="49" fontId="30" fillId="2" borderId="12" xfId="0" applyNumberFormat="1" applyFont="1" applyFill="1" applyBorder="1" applyAlignment="1">
      <alignment horizontal="left" vertical="top" wrapText="1"/>
    </xf>
    <xf numFmtId="1" fontId="30" fillId="2" borderId="1" xfId="0" applyNumberFormat="1" applyFont="1" applyFill="1" applyBorder="1" applyAlignment="1">
      <alignment horizontal="center" vertical="top" wrapText="1"/>
    </xf>
    <xf numFmtId="168" fontId="30" fillId="2" borderId="1" xfId="0" applyNumberFormat="1" applyFont="1" applyFill="1" applyBorder="1" applyAlignment="1">
      <alignment horizontal="right" vertical="top" wrapText="1"/>
    </xf>
    <xf numFmtId="1" fontId="30" fillId="2" borderId="7" xfId="0" applyNumberFormat="1" applyFont="1" applyFill="1" applyBorder="1" applyAlignment="1">
      <alignment horizontal="right" vertical="top" wrapText="1"/>
    </xf>
    <xf numFmtId="9" fontId="30" fillId="2" borderId="7" xfId="0" applyNumberFormat="1" applyFont="1" applyFill="1" applyBorder="1" applyAlignment="1">
      <alignment horizontal="right" vertical="top" wrapText="1"/>
    </xf>
    <xf numFmtId="169" fontId="30" fillId="7" borderId="11" xfId="0" applyNumberFormat="1" applyFont="1" applyFill="1" applyBorder="1" applyAlignment="1">
      <alignment horizontal="right" vertical="top" wrapText="1"/>
    </xf>
    <xf numFmtId="169" fontId="30" fillId="4" borderId="12" xfId="0" applyNumberFormat="1" applyFont="1" applyFill="1" applyBorder="1" applyAlignment="1">
      <alignment horizontal="right" vertical="top" wrapText="1"/>
    </xf>
    <xf numFmtId="169" fontId="29" fillId="2" borderId="1" xfId="0" applyNumberFormat="1" applyFont="1" applyFill="1" applyBorder="1" applyAlignment="1">
      <alignment horizontal="left" vertical="top" wrapText="1"/>
    </xf>
    <xf numFmtId="9" fontId="29" fillId="2" borderId="1" xfId="0" applyNumberFormat="1" applyFont="1" applyFill="1" applyBorder="1" applyAlignment="1">
      <alignment horizontal="center" vertical="top" wrapText="1"/>
    </xf>
    <xf numFmtId="0" fontId="29" fillId="2" borderId="11" xfId="0" applyFont="1" applyFill="1" applyBorder="1" applyAlignment="1">
      <alignment horizontal="left" vertical="top" wrapText="1"/>
    </xf>
    <xf numFmtId="0" fontId="30" fillId="2" borderId="11" xfId="0" applyFont="1" applyFill="1" applyBorder="1" applyAlignment="1">
      <alignment horizontal="left" vertical="top" wrapText="1"/>
    </xf>
    <xf numFmtId="49" fontId="29" fillId="2" borderId="12" xfId="0" applyNumberFormat="1" applyFont="1" applyFill="1" applyBorder="1" applyAlignment="1">
      <alignment horizontal="left" vertical="top" wrapText="1"/>
    </xf>
    <xf numFmtId="1" fontId="29" fillId="2" borderId="1" xfId="0" applyNumberFormat="1" applyFont="1" applyFill="1" applyBorder="1" applyAlignment="1">
      <alignment horizontal="center" vertical="top" wrapText="1"/>
    </xf>
    <xf numFmtId="168" fontId="29" fillId="2" borderId="1" xfId="0" applyNumberFormat="1" applyFont="1" applyFill="1" applyBorder="1" applyAlignment="1">
      <alignment horizontal="right" vertical="top" wrapText="1"/>
    </xf>
    <xf numFmtId="0" fontId="28" fillId="5" borderId="12" xfId="0" applyFont="1" applyFill="1" applyBorder="1" applyAlignment="1">
      <alignment horizontal="right" vertical="top" wrapText="1"/>
    </xf>
    <xf numFmtId="1" fontId="29" fillId="5" borderId="1" xfId="0" applyNumberFormat="1" applyFont="1" applyFill="1" applyBorder="1" applyAlignment="1">
      <alignment horizontal="center" vertical="top" wrapText="1"/>
    </xf>
    <xf numFmtId="0" fontId="29" fillId="5" borderId="1" xfId="0" applyFont="1" applyFill="1" applyBorder="1" applyAlignment="1">
      <alignment horizontal="center" vertical="top" wrapText="1"/>
    </xf>
    <xf numFmtId="1" fontId="29" fillId="5" borderId="7" xfId="0" applyNumberFormat="1" applyFont="1" applyFill="1" applyBorder="1" applyAlignment="1">
      <alignment horizontal="center" vertical="top" wrapText="1"/>
    </xf>
    <xf numFmtId="0" fontId="29" fillId="5" borderId="7" xfId="0" applyFont="1" applyFill="1" applyBorder="1" applyAlignment="1">
      <alignment horizontal="center" vertical="top" wrapText="1"/>
    </xf>
    <xf numFmtId="169" fontId="26" fillId="5" borderId="11" xfId="0" applyNumberFormat="1" applyFont="1" applyFill="1" applyBorder="1" applyAlignment="1">
      <alignment horizontal="right" vertical="top" wrapText="1"/>
    </xf>
    <xf numFmtId="169" fontId="26" fillId="5" borderId="12" xfId="0" applyNumberFormat="1" applyFont="1" applyFill="1" applyBorder="1" applyAlignment="1">
      <alignment horizontal="right" vertical="top" wrapText="1"/>
    </xf>
    <xf numFmtId="169" fontId="26" fillId="5" borderId="1" xfId="0" applyNumberFormat="1" applyFont="1" applyFill="1" applyBorder="1" applyAlignment="1">
      <alignment horizontal="right" vertical="top" wrapText="1"/>
    </xf>
    <xf numFmtId="0" fontId="29" fillId="5" borderId="12" xfId="0" applyFont="1" applyFill="1" applyBorder="1" applyAlignment="1">
      <alignment vertical="top" wrapText="1"/>
    </xf>
    <xf numFmtId="0" fontId="29" fillId="5" borderId="1" xfId="0" applyFont="1" applyFill="1" applyBorder="1" applyAlignment="1">
      <alignment vertical="top" wrapText="1"/>
    </xf>
    <xf numFmtId="0" fontId="26" fillId="5" borderId="11" xfId="0" applyFont="1" applyFill="1" applyBorder="1" applyAlignment="1">
      <alignment vertical="top" wrapText="1"/>
    </xf>
    <xf numFmtId="49" fontId="29" fillId="2" borderId="7" xfId="0" applyNumberFormat="1" applyFont="1" applyFill="1" applyBorder="1" applyAlignment="1">
      <alignment horizontal="right" vertical="top" wrapText="1"/>
    </xf>
    <xf numFmtId="0" fontId="26" fillId="4" borderId="21" xfId="0" applyFont="1" applyFill="1" applyBorder="1" applyAlignment="1">
      <alignment vertical="top" wrapText="1"/>
    </xf>
    <xf numFmtId="0" fontId="29" fillId="4" borderId="43" xfId="0" applyFont="1" applyFill="1" applyBorder="1" applyAlignment="1">
      <alignment vertical="top" wrapText="1"/>
    </xf>
    <xf numFmtId="0" fontId="29" fillId="4" borderId="26" xfId="0" applyFont="1" applyFill="1" applyBorder="1" applyAlignment="1">
      <alignment vertical="top" wrapText="1"/>
    </xf>
    <xf numFmtId="1" fontId="29" fillId="4" borderId="3" xfId="0" applyNumberFormat="1" applyFont="1" applyFill="1" applyBorder="1" applyAlignment="1">
      <alignment horizontal="center" vertical="top" wrapText="1"/>
    </xf>
    <xf numFmtId="9" fontId="29" fillId="4" borderId="3" xfId="0" applyNumberFormat="1" applyFont="1" applyFill="1" applyBorder="1" applyAlignment="1">
      <alignment horizontal="center" vertical="top" wrapText="1"/>
    </xf>
    <xf numFmtId="169" fontId="26" fillId="4" borderId="11" xfId="0" applyNumberFormat="1" applyFont="1" applyFill="1" applyBorder="1" applyAlignment="1">
      <alignment horizontal="right" vertical="top" wrapText="1"/>
    </xf>
    <xf numFmtId="169" fontId="26" fillId="4" borderId="12" xfId="0" applyNumberFormat="1" applyFont="1" applyFill="1" applyBorder="1" applyAlignment="1">
      <alignment horizontal="right" vertical="top" wrapText="1"/>
    </xf>
    <xf numFmtId="0" fontId="30" fillId="4" borderId="11" xfId="0" applyFont="1" applyFill="1" applyBorder="1" applyAlignment="1">
      <alignment horizontal="left" vertical="top" wrapText="1"/>
    </xf>
    <xf numFmtId="9" fontId="26" fillId="4" borderId="12" xfId="0" applyNumberFormat="1" applyFont="1" applyFill="1" applyBorder="1" applyAlignment="1">
      <alignment horizontal="right" vertical="top" wrapText="1"/>
    </xf>
    <xf numFmtId="9" fontId="26" fillId="4" borderId="1" xfId="0" applyNumberFormat="1" applyFont="1" applyFill="1" applyBorder="1" applyAlignment="1">
      <alignment horizontal="right" vertical="top" wrapText="1"/>
    </xf>
    <xf numFmtId="0" fontId="29" fillId="4" borderId="42" xfId="0" applyFont="1" applyFill="1" applyBorder="1" applyAlignment="1">
      <alignment horizontal="center" vertical="top" wrapText="1"/>
    </xf>
    <xf numFmtId="1" fontId="29" fillId="4" borderId="42" xfId="0" applyNumberFormat="1" applyFont="1" applyFill="1" applyBorder="1" applyAlignment="1">
      <alignment horizontal="center" vertical="top" wrapText="1"/>
    </xf>
    <xf numFmtId="9" fontId="29" fillId="4" borderId="42" xfId="0" applyNumberFormat="1" applyFont="1" applyFill="1" applyBorder="1" applyAlignment="1">
      <alignment horizontal="center" vertical="top" wrapText="1"/>
    </xf>
    <xf numFmtId="170" fontId="26" fillId="4" borderId="11" xfId="0" applyNumberFormat="1" applyFont="1" applyFill="1" applyBorder="1" applyAlignment="1">
      <alignment horizontal="right" vertical="top" wrapText="1"/>
    </xf>
    <xf numFmtId="170" fontId="26" fillId="4" borderId="12" xfId="0" applyNumberFormat="1" applyFont="1" applyFill="1" applyBorder="1" applyAlignment="1">
      <alignment horizontal="right" vertical="top" wrapText="1"/>
    </xf>
    <xf numFmtId="170" fontId="26" fillId="4" borderId="1" xfId="0" applyNumberFormat="1" applyFont="1" applyFill="1" applyBorder="1" applyAlignment="1">
      <alignment horizontal="right" vertical="top" wrapText="1"/>
    </xf>
    <xf numFmtId="0" fontId="26" fillId="4" borderId="24" xfId="0" applyFont="1" applyFill="1" applyBorder="1" applyAlignment="1">
      <alignment horizontal="left" vertical="top" wrapText="1"/>
    </xf>
    <xf numFmtId="0" fontId="29" fillId="4" borderId="25" xfId="0" applyFont="1" applyFill="1" applyBorder="1" applyAlignment="1">
      <alignment horizontal="center" vertical="top" wrapText="1"/>
    </xf>
    <xf numFmtId="1" fontId="29" fillId="4" borderId="25" xfId="0" applyNumberFormat="1" applyFont="1" applyFill="1" applyBorder="1" applyAlignment="1">
      <alignment horizontal="center" vertical="top" wrapText="1"/>
    </xf>
    <xf numFmtId="9" fontId="29" fillId="4" borderId="25" xfId="0" applyNumberFormat="1" applyFont="1" applyFill="1" applyBorder="1" applyAlignment="1">
      <alignment horizontal="center" vertical="top" wrapText="1"/>
    </xf>
    <xf numFmtId="170" fontId="26" fillId="4" borderId="16" xfId="0" applyNumberFormat="1" applyFont="1" applyFill="1" applyBorder="1" applyAlignment="1">
      <alignment horizontal="right" vertical="top" wrapText="1"/>
    </xf>
    <xf numFmtId="170" fontId="26" fillId="4" borderId="15" xfId="0" applyNumberFormat="1" applyFont="1" applyFill="1" applyBorder="1" applyAlignment="1">
      <alignment horizontal="right" vertical="top" wrapText="1"/>
    </xf>
    <xf numFmtId="170" fontId="26" fillId="4" borderId="13" xfId="0" applyNumberFormat="1" applyFont="1" applyFill="1" applyBorder="1" applyAlignment="1">
      <alignment horizontal="right" vertical="top" wrapText="1"/>
    </xf>
    <xf numFmtId="0" fontId="30" fillId="4" borderId="16" xfId="0" applyFont="1" applyFill="1" applyBorder="1" applyAlignment="1">
      <alignment horizontal="left" vertical="top" wrapText="1"/>
    </xf>
    <xf numFmtId="0" fontId="26" fillId="5" borderId="30" xfId="0" applyFont="1" applyFill="1" applyBorder="1" applyAlignment="1">
      <alignment vertical="top"/>
    </xf>
    <xf numFmtId="0" fontId="27" fillId="13" borderId="3" xfId="0" applyFont="1" applyFill="1" applyBorder="1" applyAlignment="1">
      <alignment horizontal="center" vertical="top" wrapText="1"/>
    </xf>
    <xf numFmtId="1" fontId="27" fillId="13" borderId="3" xfId="0" applyNumberFormat="1" applyFont="1" applyFill="1" applyBorder="1" applyAlignment="1">
      <alignment horizontal="center" vertical="top" wrapText="1"/>
    </xf>
    <xf numFmtId="2" fontId="27" fillId="13" borderId="3" xfId="0" applyNumberFormat="1" applyFont="1" applyFill="1" applyBorder="1" applyAlignment="1">
      <alignment horizontal="center" vertical="top" wrapText="1"/>
    </xf>
    <xf numFmtId="9" fontId="27" fillId="13" borderId="3" xfId="0" applyNumberFormat="1" applyFont="1" applyFill="1" applyBorder="1" applyAlignment="1">
      <alignment horizontal="center" vertical="top" wrapText="1"/>
    </xf>
    <xf numFmtId="0" fontId="27" fillId="13" borderId="60" xfId="0" applyFont="1" applyFill="1" applyBorder="1" applyAlignment="1">
      <alignment horizontal="center" vertical="top" wrapText="1"/>
    </xf>
    <xf numFmtId="169" fontId="26" fillId="4" borderId="26" xfId="0" applyNumberFormat="1" applyFont="1" applyFill="1" applyBorder="1" applyAlignment="1">
      <alignment horizontal="right" vertical="top" wrapText="1"/>
    </xf>
    <xf numFmtId="0" fontId="7" fillId="4" borderId="68" xfId="0" applyFont="1" applyFill="1" applyBorder="1" applyAlignment="1">
      <alignment horizontal="left" vertical="top"/>
    </xf>
    <xf numFmtId="9" fontId="26" fillId="14" borderId="11" xfId="0" applyNumberFormat="1" applyFont="1" applyFill="1" applyBorder="1" applyAlignment="1">
      <alignment horizontal="right" vertical="top" wrapText="1"/>
    </xf>
    <xf numFmtId="169" fontId="26" fillId="4" borderId="44" xfId="0" applyNumberFormat="1" applyFont="1" applyFill="1" applyBorder="1" applyAlignment="1">
      <alignment horizontal="right" vertical="top" wrapText="1"/>
    </xf>
    <xf numFmtId="0" fontId="29" fillId="4" borderId="3" xfId="0" applyFont="1" applyFill="1" applyBorder="1" applyAlignment="1">
      <alignment vertical="top" wrapText="1"/>
    </xf>
    <xf numFmtId="0" fontId="29" fillId="4" borderId="4" xfId="0" applyFont="1" applyFill="1" applyBorder="1" applyAlignment="1">
      <alignment vertical="top" wrapText="1"/>
    </xf>
    <xf numFmtId="9" fontId="26" fillId="14" borderId="44" xfId="0" applyNumberFormat="1" applyFont="1" applyFill="1" applyBorder="1" applyAlignment="1">
      <alignment horizontal="right" vertical="top" wrapText="1"/>
    </xf>
    <xf numFmtId="0" fontId="29" fillId="4" borderId="66" xfId="0" applyFont="1" applyFill="1" applyBorder="1" applyAlignment="1">
      <alignment vertical="top" wrapText="1"/>
    </xf>
    <xf numFmtId="1" fontId="29" fillId="4" borderId="66" xfId="0" applyNumberFormat="1" applyFont="1" applyFill="1" applyBorder="1" applyAlignment="1">
      <alignment horizontal="center" vertical="top" wrapText="1"/>
    </xf>
    <xf numFmtId="9" fontId="29" fillId="4" borderId="67" xfId="0" applyNumberFormat="1" applyFont="1" applyFill="1" applyBorder="1" applyAlignment="1">
      <alignment horizontal="center" vertical="top" wrapText="1"/>
    </xf>
    <xf numFmtId="0" fontId="26" fillId="4" borderId="73" xfId="0" applyFont="1" applyFill="1" applyBorder="1" applyAlignment="1">
      <alignment vertical="top" wrapText="1"/>
    </xf>
    <xf numFmtId="0" fontId="6" fillId="6" borderId="62" xfId="0" applyFont="1" applyFill="1" applyBorder="1" applyAlignment="1">
      <alignment vertical="top"/>
    </xf>
    <xf numFmtId="0" fontId="29" fillId="14" borderId="63" xfId="0" applyFont="1" applyFill="1" applyBorder="1" applyAlignment="1">
      <alignment vertical="top" wrapText="1"/>
    </xf>
    <xf numFmtId="1" fontId="29" fillId="14" borderId="63" xfId="0" applyNumberFormat="1" applyFont="1" applyFill="1" applyBorder="1" applyAlignment="1">
      <alignment horizontal="left" vertical="top" wrapText="1"/>
    </xf>
    <xf numFmtId="9" fontId="29" fillId="14" borderId="64" xfId="0" applyNumberFormat="1" applyFont="1" applyFill="1" applyBorder="1" applyAlignment="1">
      <alignment horizontal="left" vertical="top" wrapText="1"/>
    </xf>
    <xf numFmtId="0" fontId="26" fillId="4" borderId="74" xfId="0" applyFont="1" applyFill="1" applyBorder="1" applyAlignment="1">
      <alignment vertical="top" wrapText="1"/>
    </xf>
    <xf numFmtId="9" fontId="26" fillId="4" borderId="13" xfId="0" applyNumberFormat="1" applyFont="1" applyFill="1" applyBorder="1" applyAlignment="1">
      <alignment horizontal="right" vertical="top" wrapText="1"/>
    </xf>
    <xf numFmtId="9" fontId="29" fillId="2" borderId="1" xfId="0" applyNumberFormat="1" applyFont="1" applyFill="1" applyBorder="1" applyAlignment="1">
      <alignment horizontal="right" vertical="top" wrapText="1"/>
    </xf>
    <xf numFmtId="0" fontId="27" fillId="5" borderId="18" xfId="0" applyFont="1" applyFill="1" applyBorder="1" applyAlignment="1">
      <alignment vertical="top" wrapText="1"/>
    </xf>
    <xf numFmtId="0" fontId="26" fillId="5" borderId="1" xfId="0" applyFont="1" applyFill="1" applyBorder="1" applyAlignment="1">
      <alignment horizontal="center" vertical="top" wrapText="1"/>
    </xf>
    <xf numFmtId="9" fontId="27" fillId="5" borderId="11" xfId="0" applyNumberFormat="1" applyFont="1" applyFill="1" applyBorder="1" applyAlignment="1">
      <alignment horizontal="center" vertical="top" wrapText="1"/>
    </xf>
    <xf numFmtId="0" fontId="29" fillId="0" borderId="0" xfId="0" applyFont="1" applyAlignment="1">
      <alignment vertical="top"/>
    </xf>
    <xf numFmtId="0" fontId="26" fillId="5" borderId="33" xfId="0" applyFont="1" applyFill="1" applyBorder="1" applyAlignment="1">
      <alignment vertical="top" wrapText="1"/>
    </xf>
    <xf numFmtId="0" fontId="26" fillId="5" borderId="31" xfId="0" applyFont="1" applyFill="1" applyBorder="1" applyAlignment="1">
      <alignment vertical="top" wrapText="1"/>
    </xf>
    <xf numFmtId="0" fontId="26" fillId="5" borderId="32" xfId="0" applyFont="1" applyFill="1" applyBorder="1" applyAlignment="1">
      <alignment vertical="top" wrapText="1"/>
    </xf>
    <xf numFmtId="0" fontId="29" fillId="5" borderId="44" xfId="0" applyFont="1" applyFill="1" applyBorder="1" applyAlignment="1">
      <alignment vertical="top" wrapText="1"/>
    </xf>
    <xf numFmtId="0" fontId="26" fillId="5" borderId="1" xfId="0" applyFont="1" applyFill="1" applyBorder="1" applyAlignment="1">
      <alignment horizontal="right" vertical="top" wrapText="1"/>
    </xf>
    <xf numFmtId="9" fontId="26" fillId="5" borderId="1" xfId="0" applyNumberFormat="1" applyFont="1" applyFill="1" applyBorder="1" applyAlignment="1">
      <alignment horizontal="right" vertical="top" wrapText="1"/>
    </xf>
    <xf numFmtId="167" fontId="29" fillId="5" borderId="1" xfId="0" applyNumberFormat="1" applyFont="1" applyFill="1" applyBorder="1" applyAlignment="1">
      <alignment horizontal="right" vertical="top" wrapText="1"/>
    </xf>
    <xf numFmtId="9" fontId="29" fillId="5" borderId="1" xfId="0" applyNumberFormat="1" applyFont="1" applyFill="1" applyBorder="1" applyAlignment="1">
      <alignment horizontal="right" vertical="top" wrapText="1"/>
    </xf>
    <xf numFmtId="0" fontId="26" fillId="5" borderId="10" xfId="0" applyFont="1" applyFill="1" applyBorder="1" applyAlignment="1">
      <alignment horizontal="center" vertical="top" wrapText="1"/>
    </xf>
    <xf numFmtId="0" fontId="26" fillId="5" borderId="37" xfId="0" applyFont="1" applyFill="1" applyBorder="1" applyAlignment="1">
      <alignment horizontal="center" vertical="top" wrapText="1"/>
    </xf>
    <xf numFmtId="9" fontId="27" fillId="5" borderId="23" xfId="0" applyNumberFormat="1" applyFont="1" applyFill="1" applyBorder="1" applyAlignment="1">
      <alignment horizontal="center" vertical="top" wrapText="1"/>
    </xf>
    <xf numFmtId="0" fontId="26" fillId="5" borderId="71" xfId="0" applyFont="1" applyFill="1" applyBorder="1" applyAlignment="1">
      <alignment horizontal="center" vertical="top" wrapText="1"/>
    </xf>
    <xf numFmtId="0" fontId="26" fillId="5" borderId="17" xfId="0" applyFont="1" applyFill="1" applyBorder="1" applyAlignment="1">
      <alignment horizontal="center" vertical="top" wrapText="1"/>
    </xf>
    <xf numFmtId="9" fontId="27" fillId="5" borderId="72" xfId="0" applyNumberFormat="1" applyFont="1" applyFill="1" applyBorder="1" applyAlignment="1">
      <alignment horizontal="center" vertical="top" wrapText="1"/>
    </xf>
    <xf numFmtId="0" fontId="26" fillId="5" borderId="39" xfId="0" applyFont="1" applyFill="1" applyBorder="1" applyAlignment="1">
      <alignment vertical="top" wrapText="1"/>
    </xf>
    <xf numFmtId="0" fontId="26" fillId="5" borderId="18" xfId="0" applyFont="1" applyFill="1" applyBorder="1" applyAlignment="1">
      <alignment vertical="top" wrapText="1"/>
    </xf>
    <xf numFmtId="9" fontId="27" fillId="5" borderId="40" xfId="0" applyNumberFormat="1" applyFont="1" applyFill="1" applyBorder="1" applyAlignment="1">
      <alignment vertical="top" wrapText="1"/>
    </xf>
    <xf numFmtId="167" fontId="26" fillId="5" borderId="1" xfId="0" applyNumberFormat="1" applyFont="1" applyFill="1" applyBorder="1" applyAlignment="1">
      <alignment horizontal="center" vertical="top" wrapText="1"/>
    </xf>
    <xf numFmtId="167" fontId="29" fillId="5" borderId="1" xfId="0" applyNumberFormat="1" applyFont="1" applyFill="1" applyBorder="1" applyAlignment="1">
      <alignment horizontal="center" vertical="top" wrapText="1"/>
    </xf>
    <xf numFmtId="167" fontId="26" fillId="4" borderId="1" xfId="0" applyNumberFormat="1" applyFont="1" applyFill="1" applyBorder="1" applyAlignment="1">
      <alignment horizontal="center" vertical="top" wrapText="1"/>
    </xf>
    <xf numFmtId="0" fontId="21" fillId="0" borderId="3" xfId="0" applyFont="1" applyBorder="1"/>
    <xf numFmtId="0" fontId="5" fillId="0" borderId="42" xfId="0" applyFont="1" applyBorder="1" applyAlignment="1">
      <alignment vertical="center" wrapText="1"/>
    </xf>
    <xf numFmtId="0" fontId="1" fillId="0" borderId="42" xfId="0" applyFont="1" applyBorder="1" applyAlignment="1">
      <alignment vertical="center" wrapText="1"/>
    </xf>
    <xf numFmtId="0" fontId="1" fillId="0" borderId="42" xfId="0" applyFont="1" applyBorder="1" applyAlignment="1">
      <alignment vertical="top" wrapText="1"/>
    </xf>
    <xf numFmtId="166" fontId="5" fillId="0" borderId="42" xfId="0" applyNumberFormat="1" applyFont="1" applyBorder="1" applyAlignment="1">
      <alignment vertical="center" wrapText="1"/>
    </xf>
    <xf numFmtId="0" fontId="1" fillId="0" borderId="42" xfId="0" applyFont="1" applyBorder="1" applyAlignment="1">
      <alignment horizontal="left" vertical="center" wrapText="1"/>
    </xf>
    <xf numFmtId="1" fontId="5" fillId="0" borderId="42" xfId="0" applyNumberFormat="1" applyFont="1" applyBorder="1" applyAlignment="1">
      <alignment horizontal="left" vertical="top" wrapText="1"/>
    </xf>
    <xf numFmtId="10" fontId="7" fillId="9" borderId="11" xfId="0" applyNumberFormat="1" applyFont="1" applyFill="1" applyBorder="1" applyAlignment="1">
      <alignment horizontal="right" vertical="top" wrapText="1"/>
    </xf>
    <xf numFmtId="0" fontId="7" fillId="5" borderId="50" xfId="0" applyFont="1" applyFill="1" applyBorder="1" applyAlignment="1">
      <alignment horizontal="center" vertical="top" wrapText="1"/>
    </xf>
    <xf numFmtId="0" fontId="27" fillId="5" borderId="75" xfId="0" applyFont="1" applyFill="1" applyBorder="1" applyAlignment="1">
      <alignment vertical="top" wrapText="1"/>
    </xf>
    <xf numFmtId="0" fontId="6" fillId="5" borderId="76" xfId="0" applyFont="1" applyFill="1" applyBorder="1" applyAlignment="1">
      <alignment horizontal="center" vertical="center" wrapText="1"/>
    </xf>
    <xf numFmtId="49" fontId="6" fillId="2" borderId="20" xfId="0" applyNumberFormat="1" applyFont="1" applyFill="1" applyBorder="1" applyAlignment="1">
      <alignment horizontal="left" vertical="top" wrapText="1"/>
    </xf>
    <xf numFmtId="1" fontId="6" fillId="2" borderId="77" xfId="0" applyNumberFormat="1" applyFont="1" applyFill="1" applyBorder="1" applyAlignment="1">
      <alignment horizontal="center" vertical="top" wrapText="1"/>
    </xf>
    <xf numFmtId="0" fontId="23" fillId="0" borderId="0" xfId="0" applyFont="1" applyAlignment="1">
      <alignment vertical="top"/>
    </xf>
    <xf numFmtId="0" fontId="6" fillId="0" borderId="28" xfId="0" applyFont="1" applyBorder="1" applyAlignment="1">
      <alignment vertical="top"/>
    </xf>
    <xf numFmtId="44" fontId="7" fillId="0" borderId="28" xfId="0" applyNumberFormat="1" applyFont="1" applyBorder="1" applyAlignment="1">
      <alignment horizontal="center" vertical="top" wrapText="1"/>
    </xf>
    <xf numFmtId="9" fontId="7" fillId="0" borderId="34" xfId="0" applyNumberFormat="1" applyFont="1" applyBorder="1" applyAlignment="1">
      <alignment horizontal="center" vertical="top" wrapText="1"/>
    </xf>
    <xf numFmtId="44" fontId="12" fillId="0" borderId="28" xfId="0" applyNumberFormat="1" applyFont="1" applyBorder="1" applyAlignment="1">
      <alignment horizontal="center" vertical="top" wrapText="1"/>
    </xf>
    <xf numFmtId="0" fontId="7" fillId="12" borderId="42" xfId="0" applyFont="1" applyFill="1" applyBorder="1" applyAlignment="1">
      <alignment vertical="top"/>
    </xf>
    <xf numFmtId="0" fontId="6" fillId="12" borderId="42" xfId="0" applyFont="1" applyFill="1" applyBorder="1" applyAlignment="1">
      <alignment vertical="top"/>
    </xf>
    <xf numFmtId="0" fontId="7" fillId="12" borderId="42" xfId="0" applyFont="1" applyFill="1" applyBorder="1" applyAlignment="1">
      <alignment horizontal="left" vertical="top"/>
    </xf>
    <xf numFmtId="9" fontId="6" fillId="12" borderId="42" xfId="0" applyNumberFormat="1" applyFont="1" applyFill="1" applyBorder="1" applyAlignment="1">
      <alignment vertical="top"/>
    </xf>
    <xf numFmtId="0" fontId="7" fillId="0" borderId="41" xfId="0" applyFont="1" applyBorder="1" applyAlignment="1">
      <alignment horizontal="left" vertical="top"/>
    </xf>
    <xf numFmtId="0" fontId="6" fillId="0" borderId="22" xfId="0" applyFont="1" applyBorder="1" applyAlignment="1">
      <alignment horizontal="center" vertical="top"/>
    </xf>
    <xf numFmtId="0" fontId="6" fillId="0" borderId="41" xfId="0" applyFont="1" applyBorder="1" applyAlignment="1">
      <alignment horizontal="left" vertical="top"/>
    </xf>
    <xf numFmtId="0" fontId="6" fillId="0" borderId="0" xfId="0" applyFont="1" applyAlignment="1">
      <alignment horizontal="left" vertical="top" wrapText="1"/>
    </xf>
    <xf numFmtId="0" fontId="7" fillId="0" borderId="41" xfId="0" applyFont="1" applyBorder="1" applyAlignment="1">
      <alignment horizontal="center" vertical="top"/>
    </xf>
    <xf numFmtId="0" fontId="6" fillId="0" borderId="0" xfId="0" applyFont="1" applyAlignment="1">
      <alignment horizontal="left" vertical="top"/>
    </xf>
    <xf numFmtId="0" fontId="7"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left" vertical="top"/>
    </xf>
    <xf numFmtId="0" fontId="6" fillId="0" borderId="43" xfId="0" applyFont="1" applyBorder="1" applyAlignment="1">
      <alignment vertical="top"/>
    </xf>
    <xf numFmtId="0" fontId="8" fillId="4" borderId="63" xfId="0" applyFont="1" applyFill="1" applyBorder="1" applyAlignment="1">
      <alignment vertical="top" wrapText="1"/>
    </xf>
    <xf numFmtId="0" fontId="7" fillId="4" borderId="61" xfId="0" applyFont="1" applyFill="1" applyBorder="1" applyAlignment="1">
      <alignment horizontal="left" vertical="top" wrapText="1"/>
    </xf>
    <xf numFmtId="0" fontId="8" fillId="0" borderId="66" xfId="0" applyFont="1" applyBorder="1" applyAlignment="1">
      <alignment vertical="top" wrapText="1"/>
    </xf>
    <xf numFmtId="0" fontId="3" fillId="0" borderId="42" xfId="0" applyFont="1" applyBorder="1" applyAlignment="1">
      <alignment vertical="top"/>
    </xf>
    <xf numFmtId="0" fontId="23" fillId="0" borderId="42" xfId="3"/>
    <xf numFmtId="0" fontId="7" fillId="5" borderId="13" xfId="3" applyFont="1" applyFill="1" applyBorder="1" applyAlignment="1">
      <alignment horizontal="center" vertical="top" wrapText="1"/>
    </xf>
    <xf numFmtId="1" fontId="7" fillId="5" borderId="14" xfId="3" applyNumberFormat="1" applyFont="1" applyFill="1" applyBorder="1" applyAlignment="1">
      <alignment horizontal="center" vertical="top" wrapText="1"/>
    </xf>
    <xf numFmtId="2" fontId="7" fillId="5" borderId="14" xfId="3" applyNumberFormat="1" applyFont="1" applyFill="1" applyBorder="1" applyAlignment="1">
      <alignment horizontal="center" vertical="top" wrapText="1"/>
    </xf>
    <xf numFmtId="9" fontId="7" fillId="5" borderId="14" xfId="3" applyNumberFormat="1" applyFont="1" applyFill="1" applyBorder="1" applyAlignment="1">
      <alignment horizontal="center" vertical="top" wrapText="1"/>
    </xf>
    <xf numFmtId="0" fontId="7" fillId="5" borderId="16" xfId="3" applyFont="1" applyFill="1" applyBorder="1" applyAlignment="1">
      <alignment horizontal="center" vertical="top" wrapText="1"/>
    </xf>
    <xf numFmtId="49" fontId="6" fillId="2" borderId="12" xfId="3" applyNumberFormat="1" applyFont="1" applyFill="1" applyBorder="1" applyAlignment="1">
      <alignment horizontal="left" vertical="top" wrapText="1"/>
    </xf>
    <xf numFmtId="49" fontId="6" fillId="2" borderId="26" xfId="3" applyNumberFormat="1" applyFont="1" applyFill="1" applyBorder="1" applyAlignment="1">
      <alignment horizontal="left" vertical="top" wrapText="1"/>
    </xf>
    <xf numFmtId="1" fontId="6" fillId="2" borderId="1" xfId="3" applyNumberFormat="1" applyFont="1" applyFill="1" applyBorder="1" applyAlignment="1">
      <alignment horizontal="center" vertical="top" wrapText="1"/>
    </xf>
    <xf numFmtId="44" fontId="6" fillId="2" borderId="1" xfId="4" applyFont="1" applyFill="1" applyBorder="1" applyAlignment="1">
      <alignment horizontal="right" vertical="top" wrapText="1"/>
    </xf>
    <xf numFmtId="1" fontId="6" fillId="2" borderId="7" xfId="3" applyNumberFormat="1" applyFont="1" applyFill="1" applyBorder="1" applyAlignment="1">
      <alignment horizontal="right" vertical="top" wrapText="1"/>
    </xf>
    <xf numFmtId="168" fontId="6" fillId="2" borderId="7" xfId="3" applyNumberFormat="1" applyFont="1" applyFill="1" applyBorder="1" applyAlignment="1">
      <alignment horizontal="right" vertical="top" wrapText="1"/>
    </xf>
    <xf numFmtId="9" fontId="6" fillId="2" borderId="7" xfId="3" applyNumberFormat="1" applyFont="1" applyFill="1" applyBorder="1" applyAlignment="1">
      <alignment horizontal="right" vertical="top" wrapText="1"/>
    </xf>
    <xf numFmtId="44" fontId="6" fillId="7" borderId="11" xfId="4" applyFont="1" applyFill="1" applyBorder="1" applyAlignment="1">
      <alignment horizontal="right" vertical="top" wrapText="1"/>
    </xf>
    <xf numFmtId="1" fontId="13" fillId="2" borderId="1" xfId="3" applyNumberFormat="1" applyFont="1" applyFill="1" applyBorder="1" applyAlignment="1">
      <alignment horizontal="center" vertical="top" wrapText="1"/>
    </xf>
    <xf numFmtId="44" fontId="13" fillId="2" borderId="1" xfId="4" applyFont="1" applyFill="1" applyBorder="1" applyAlignment="1">
      <alignment horizontal="right" vertical="top" wrapText="1"/>
    </xf>
    <xf numFmtId="0" fontId="9" fillId="5" borderId="12" xfId="3" applyFont="1" applyFill="1" applyBorder="1" applyAlignment="1">
      <alignment horizontal="right" vertical="top" wrapText="1"/>
    </xf>
    <xf numFmtId="0" fontId="9" fillId="5" borderId="26" xfId="3" applyFont="1" applyFill="1" applyBorder="1" applyAlignment="1">
      <alignment horizontal="right" vertical="top" wrapText="1"/>
    </xf>
    <xf numFmtId="1" fontId="6" fillId="5" borderId="1" xfId="3" applyNumberFormat="1" applyFont="1" applyFill="1" applyBorder="1" applyAlignment="1">
      <alignment horizontal="center" vertical="top" wrapText="1"/>
    </xf>
    <xf numFmtId="0" fontId="6" fillId="5" borderId="1" xfId="3" applyFont="1" applyFill="1" applyBorder="1" applyAlignment="1">
      <alignment horizontal="center" vertical="top" wrapText="1"/>
    </xf>
    <xf numFmtId="2" fontId="6" fillId="5" borderId="1" xfId="3" applyNumberFormat="1" applyFont="1" applyFill="1" applyBorder="1" applyAlignment="1">
      <alignment horizontal="center" vertical="top" wrapText="1"/>
    </xf>
    <xf numFmtId="44" fontId="7" fillId="5" borderId="11" xfId="4" applyFont="1" applyFill="1" applyBorder="1" applyAlignment="1">
      <alignment horizontal="right" vertical="top" wrapText="1"/>
    </xf>
    <xf numFmtId="49" fontId="24" fillId="2" borderId="12" xfId="3" applyNumberFormat="1" applyFont="1" applyFill="1" applyBorder="1" applyAlignment="1">
      <alignment horizontal="left" vertical="top" wrapText="1"/>
    </xf>
    <xf numFmtId="49" fontId="24" fillId="2" borderId="26" xfId="3" applyNumberFormat="1" applyFont="1" applyFill="1" applyBorder="1" applyAlignment="1">
      <alignment horizontal="left" vertical="top" wrapText="1"/>
    </xf>
    <xf numFmtId="44" fontId="24" fillId="2" borderId="1" xfId="4" applyFont="1" applyFill="1" applyBorder="1" applyAlignment="1">
      <alignment horizontal="right" vertical="top" wrapText="1"/>
    </xf>
    <xf numFmtId="44" fontId="7" fillId="4" borderId="16" xfId="4" applyFont="1" applyFill="1" applyBorder="1" applyAlignment="1">
      <alignment horizontal="right" vertical="top" wrapText="1"/>
    </xf>
    <xf numFmtId="0" fontId="32" fillId="0" borderId="42" xfId="3" applyFont="1"/>
    <xf numFmtId="0" fontId="29" fillId="0" borderId="42" xfId="3" applyFont="1"/>
    <xf numFmtId="0" fontId="5" fillId="2" borderId="7" xfId="0" applyFont="1" applyFill="1" applyBorder="1" applyAlignment="1">
      <alignment vertical="top" wrapText="1"/>
    </xf>
    <xf numFmtId="0" fontId="5" fillId="2" borderId="43" xfId="0" applyFont="1" applyFill="1" applyBorder="1" applyAlignment="1">
      <alignment vertical="top" wrapText="1"/>
    </xf>
    <xf numFmtId="0" fontId="5" fillId="2" borderId="26" xfId="0" applyFont="1" applyFill="1" applyBorder="1" applyAlignment="1">
      <alignment vertical="top" wrapText="1"/>
    </xf>
    <xf numFmtId="0" fontId="5" fillId="2" borderId="42" xfId="0" applyFont="1" applyFill="1" applyBorder="1" applyAlignment="1">
      <alignment vertical="top" wrapText="1"/>
    </xf>
    <xf numFmtId="0" fontId="1" fillId="2" borderId="7" xfId="0" applyFont="1" applyFill="1" applyBorder="1" applyAlignment="1">
      <alignment vertical="top" wrapText="1"/>
    </xf>
    <xf numFmtId="0" fontId="1" fillId="2" borderId="43" xfId="0" applyFont="1" applyFill="1" applyBorder="1" applyAlignment="1">
      <alignment vertical="top" wrapText="1"/>
    </xf>
    <xf numFmtId="0" fontId="1" fillId="2" borderId="26" xfId="0" applyFont="1" applyFill="1" applyBorder="1" applyAlignment="1">
      <alignment vertical="top" wrapText="1"/>
    </xf>
    <xf numFmtId="166" fontId="5" fillId="2" borderId="7" xfId="0" applyNumberFormat="1" applyFont="1" applyFill="1" applyBorder="1" applyAlignment="1">
      <alignment vertical="top" wrapText="1"/>
    </xf>
    <xf numFmtId="166" fontId="5" fillId="2" borderId="43" xfId="0" applyNumberFormat="1" applyFont="1" applyFill="1" applyBorder="1" applyAlignment="1">
      <alignment vertical="top" wrapText="1"/>
    </xf>
    <xf numFmtId="166" fontId="5" fillId="2" borderId="26" xfId="0" applyNumberFormat="1" applyFont="1" applyFill="1" applyBorder="1" applyAlignment="1">
      <alignment vertical="top" wrapText="1"/>
    </xf>
    <xf numFmtId="166" fontId="5" fillId="2" borderId="42" xfId="0" applyNumberFormat="1" applyFont="1" applyFill="1" applyBorder="1" applyAlignment="1">
      <alignment vertical="top" wrapText="1"/>
    </xf>
    <xf numFmtId="166" fontId="5" fillId="2" borderId="7" xfId="0" applyNumberFormat="1" applyFont="1" applyFill="1" applyBorder="1" applyAlignment="1">
      <alignment horizontal="left" vertical="top" wrapText="1"/>
    </xf>
    <xf numFmtId="0" fontId="2" fillId="3" borderId="27" xfId="0" applyFont="1" applyFill="1" applyBorder="1" applyAlignment="1">
      <alignment vertical="top" wrapText="1"/>
    </xf>
    <xf numFmtId="0" fontId="2" fillId="3" borderId="28" xfId="0" applyFont="1" applyFill="1" applyBorder="1" applyAlignment="1">
      <alignment vertical="top" wrapText="1"/>
    </xf>
    <xf numFmtId="0" fontId="2" fillId="3" borderId="29" xfId="0" applyFont="1" applyFill="1" applyBorder="1" applyAlignment="1">
      <alignment vertical="top" wrapText="1"/>
    </xf>
    <xf numFmtId="0" fontId="3" fillId="0" borderId="41" xfId="0" applyFont="1" applyBorder="1" applyAlignment="1">
      <alignment vertical="top"/>
    </xf>
    <xf numFmtId="0" fontId="20" fillId="0" borderId="41" xfId="0" applyFont="1" applyBorder="1" applyAlignment="1">
      <alignment vertical="top"/>
    </xf>
    <xf numFmtId="0" fontId="21" fillId="0" borderId="43" xfId="0" applyFont="1" applyBorder="1" applyAlignment="1">
      <alignment vertical="top"/>
    </xf>
    <xf numFmtId="0" fontId="21" fillId="0" borderId="42" xfId="0" applyFont="1" applyBorder="1" applyAlignment="1">
      <alignment vertical="top"/>
    </xf>
    <xf numFmtId="0" fontId="21" fillId="0" borderId="42" xfId="0" applyFont="1" applyBorder="1" applyAlignment="1">
      <alignment horizontal="left" vertical="top"/>
    </xf>
    <xf numFmtId="9" fontId="21" fillId="0" borderId="42" xfId="0" applyNumberFormat="1" applyFont="1" applyBorder="1" applyAlignment="1">
      <alignment vertical="top"/>
    </xf>
    <xf numFmtId="0" fontId="21" fillId="0" borderId="22" xfId="0" applyFont="1" applyBorder="1" applyAlignment="1">
      <alignment vertical="top"/>
    </xf>
    <xf numFmtId="0" fontId="20" fillId="0" borderId="42" xfId="0" applyFont="1" applyBorder="1" applyAlignment="1">
      <alignment horizontal="center" vertical="top"/>
    </xf>
    <xf numFmtId="0" fontId="20" fillId="0" borderId="42" xfId="0" applyFont="1" applyBorder="1" applyAlignment="1">
      <alignment vertical="top"/>
    </xf>
    <xf numFmtId="167" fontId="7" fillId="6" borderId="18" xfId="0" applyNumberFormat="1" applyFont="1" applyFill="1" applyBorder="1" applyAlignment="1">
      <alignment horizontal="center" vertical="top" wrapText="1"/>
    </xf>
    <xf numFmtId="167" fontId="6" fillId="5" borderId="4" xfId="2" applyNumberFormat="1" applyFont="1" applyFill="1" applyBorder="1" applyAlignment="1">
      <alignment vertical="top"/>
    </xf>
    <xf numFmtId="167" fontId="6" fillId="5" borderId="6" xfId="2" applyNumberFormat="1" applyFont="1" applyFill="1" applyBorder="1" applyAlignment="1">
      <alignment vertical="top"/>
    </xf>
    <xf numFmtId="167" fontId="6" fillId="0" borderId="9" xfId="2" applyNumberFormat="1" applyFont="1" applyBorder="1" applyAlignment="1">
      <alignment vertical="top"/>
    </xf>
    <xf numFmtId="167" fontId="12" fillId="5" borderId="1" xfId="2" applyNumberFormat="1" applyFont="1" applyFill="1" applyBorder="1" applyAlignment="1">
      <alignment horizontal="center" vertical="top"/>
    </xf>
    <xf numFmtId="167" fontId="14" fillId="5" borderId="17" xfId="2" applyNumberFormat="1" applyFont="1" applyFill="1" applyBorder="1" applyAlignment="1">
      <alignment vertical="top"/>
    </xf>
    <xf numFmtId="167" fontId="14" fillId="5" borderId="18" xfId="2" applyNumberFormat="1" applyFont="1" applyFill="1" applyBorder="1" applyAlignment="1">
      <alignment horizontal="center" vertical="top" wrapText="1"/>
    </xf>
    <xf numFmtId="167" fontId="14" fillId="0" borderId="17" xfId="2" applyNumberFormat="1" applyFont="1" applyBorder="1" applyAlignment="1">
      <alignment vertical="top"/>
    </xf>
    <xf numFmtId="167" fontId="14" fillId="0" borderId="18" xfId="2" applyNumberFormat="1" applyFont="1" applyBorder="1" applyAlignment="1">
      <alignment horizontal="center" vertical="top" wrapText="1"/>
    </xf>
    <xf numFmtId="167" fontId="14" fillId="0" borderId="58" xfId="2" applyNumberFormat="1" applyFont="1" applyBorder="1" applyAlignment="1">
      <alignment horizontal="center" vertical="top"/>
    </xf>
    <xf numFmtId="167" fontId="14" fillId="6" borderId="17" xfId="2" applyNumberFormat="1" applyFont="1" applyFill="1" applyBorder="1" applyAlignment="1">
      <alignment vertical="top"/>
    </xf>
    <xf numFmtId="167" fontId="19" fillId="6" borderId="18" xfId="2" applyNumberFormat="1" applyFont="1" applyFill="1" applyBorder="1" applyAlignment="1">
      <alignment horizontal="center" vertical="top" wrapText="1"/>
    </xf>
    <xf numFmtId="167" fontId="12" fillId="0" borderId="34" xfId="2" applyNumberFormat="1" applyFont="1" applyBorder="1" applyAlignment="1">
      <alignment horizontal="center" vertical="top" wrapText="1"/>
    </xf>
    <xf numFmtId="167" fontId="6" fillId="0" borderId="38" xfId="2" applyNumberFormat="1" applyFont="1" applyBorder="1" applyAlignment="1">
      <alignment vertical="top"/>
    </xf>
    <xf numFmtId="167" fontId="6" fillId="12" borderId="42" xfId="2" applyNumberFormat="1" applyFont="1" applyFill="1" applyBorder="1" applyAlignment="1">
      <alignment vertical="top"/>
    </xf>
    <xf numFmtId="167" fontId="21" fillId="0" borderId="0" xfId="2" applyNumberFormat="1" applyFont="1" applyAlignment="1">
      <alignment vertical="top"/>
    </xf>
    <xf numFmtId="167" fontId="6" fillId="0" borderId="0" xfId="2" applyNumberFormat="1" applyFont="1" applyAlignment="1">
      <alignment vertical="top"/>
    </xf>
    <xf numFmtId="167" fontId="0" fillId="0" borderId="0" xfId="2" applyNumberFormat="1" applyFont="1" applyAlignment="1">
      <alignment vertical="top"/>
    </xf>
    <xf numFmtId="0" fontId="7" fillId="5" borderId="19" xfId="0" applyFont="1" applyFill="1" applyBorder="1" applyAlignment="1">
      <alignment horizontal="left" vertical="top" wrapText="1"/>
    </xf>
    <xf numFmtId="0" fontId="3" fillId="6" borderId="22" xfId="0" applyFont="1" applyFill="1" applyBorder="1" applyAlignment="1">
      <alignment vertical="top"/>
    </xf>
    <xf numFmtId="0" fontId="2" fillId="3" borderId="35" xfId="0" applyFont="1" applyFill="1" applyBorder="1" applyAlignment="1">
      <alignment horizontal="center" vertical="top" wrapText="1"/>
    </xf>
    <xf numFmtId="0" fontId="3" fillId="0" borderId="36" xfId="0" applyFont="1" applyBorder="1" applyAlignment="1">
      <alignment vertical="top"/>
    </xf>
    <xf numFmtId="0" fontId="3" fillId="0" borderId="38" xfId="0" applyFont="1" applyBorder="1" applyAlignment="1">
      <alignment vertical="top"/>
    </xf>
    <xf numFmtId="0" fontId="7" fillId="0" borderId="27" xfId="0" applyFont="1" applyBorder="1" applyAlignment="1">
      <alignment horizontal="center" vertical="top"/>
    </xf>
    <xf numFmtId="0" fontId="3" fillId="0" borderId="28" xfId="0" applyFont="1" applyBorder="1" applyAlignment="1">
      <alignment vertical="top"/>
    </xf>
    <xf numFmtId="0" fontId="6" fillId="0" borderId="41" xfId="0" applyFont="1" applyBorder="1" applyAlignment="1">
      <alignment horizontal="left" vertical="top" wrapText="1"/>
    </xf>
    <xf numFmtId="0" fontId="3" fillId="0" borderId="42" xfId="0" applyFont="1" applyBorder="1" applyAlignment="1">
      <alignment vertical="top"/>
    </xf>
    <xf numFmtId="0" fontId="23" fillId="0" borderId="0" xfId="0" applyFont="1" applyAlignment="1">
      <alignment vertical="top"/>
    </xf>
    <xf numFmtId="0" fontId="7" fillId="6" borderId="42" xfId="0" applyFont="1" applyFill="1" applyBorder="1" applyAlignment="1">
      <alignment horizontal="left" vertical="top" wrapText="1"/>
    </xf>
    <xf numFmtId="0" fontId="3" fillId="6" borderId="42" xfId="0" applyFont="1" applyFill="1" applyBorder="1" applyAlignment="1">
      <alignment vertical="top"/>
    </xf>
    <xf numFmtId="0" fontId="6" fillId="4" borderId="66" xfId="0" applyFont="1" applyFill="1" applyBorder="1" applyAlignment="1">
      <alignment horizontal="center" vertical="top" wrapText="1"/>
    </xf>
    <xf numFmtId="0" fontId="3" fillId="0" borderId="66" xfId="0" applyFont="1" applyBorder="1" applyAlignment="1"/>
    <xf numFmtId="0" fontId="6" fillId="5" borderId="27" xfId="0" applyFont="1" applyFill="1" applyBorder="1" applyAlignment="1">
      <alignment horizontal="left" vertical="center" wrapText="1"/>
    </xf>
    <xf numFmtId="0" fontId="6" fillId="5" borderId="28" xfId="0" applyFont="1" applyFill="1" applyBorder="1" applyAlignment="1">
      <alignment horizontal="left" vertical="center" wrapText="1"/>
    </xf>
    <xf numFmtId="0" fontId="3" fillId="6" borderId="28" xfId="0" applyFont="1" applyFill="1" applyBorder="1" applyAlignment="1"/>
    <xf numFmtId="0" fontId="3" fillId="6" borderId="29" xfId="0" applyFont="1" applyFill="1" applyBorder="1" applyAlignment="1"/>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3" fillId="0" borderId="28" xfId="0" applyFont="1" applyBorder="1" applyAlignment="1"/>
    <xf numFmtId="0" fontId="3" fillId="0" borderId="29" xfId="0" applyFont="1" applyBorder="1" applyAlignment="1"/>
    <xf numFmtId="0" fontId="6" fillId="5" borderId="19" xfId="0" applyFont="1" applyFill="1" applyBorder="1" applyAlignment="1">
      <alignment horizontal="left" vertical="top" wrapText="1"/>
    </xf>
    <xf numFmtId="0" fontId="6" fillId="5" borderId="22" xfId="0" applyFont="1" applyFill="1" applyBorder="1" applyAlignment="1">
      <alignment horizontal="left" vertical="top" wrapText="1"/>
    </xf>
    <xf numFmtId="0" fontId="3" fillId="6" borderId="22" xfId="0" applyFont="1" applyFill="1" applyBorder="1" applyAlignment="1"/>
    <xf numFmtId="0" fontId="3" fillId="6" borderId="45" xfId="0" applyFont="1" applyFill="1" applyBorder="1" applyAlignment="1"/>
    <xf numFmtId="0" fontId="7" fillId="5" borderId="20" xfId="0" applyFont="1" applyFill="1" applyBorder="1" applyAlignment="1">
      <alignment horizontal="left" vertical="top" wrapText="1"/>
    </xf>
    <xf numFmtId="0" fontId="7" fillId="5" borderId="43" xfId="0" applyFont="1" applyFill="1" applyBorder="1" applyAlignment="1">
      <alignment horizontal="left" vertical="top" wrapText="1"/>
    </xf>
    <xf numFmtId="0" fontId="3" fillId="6" borderId="43" xfId="0" applyFont="1" applyFill="1" applyBorder="1" applyAlignment="1"/>
    <xf numFmtId="0" fontId="3" fillId="6" borderId="44" xfId="0" applyFont="1" applyFill="1" applyBorder="1" applyAlignment="1"/>
    <xf numFmtId="0" fontId="7" fillId="5" borderId="20" xfId="3" applyFont="1" applyFill="1" applyBorder="1" applyAlignment="1">
      <alignment horizontal="left" vertical="top" wrapText="1"/>
    </xf>
    <xf numFmtId="0" fontId="7" fillId="5" borderId="43" xfId="3" applyFont="1" applyFill="1" applyBorder="1" applyAlignment="1">
      <alignment horizontal="left" vertical="top" wrapText="1"/>
    </xf>
    <xf numFmtId="0" fontId="3" fillId="6" borderId="43" xfId="3" applyFont="1" applyFill="1" applyBorder="1"/>
    <xf numFmtId="0" fontId="3" fillId="6" borderId="44" xfId="3" applyFont="1" applyFill="1" applyBorder="1"/>
    <xf numFmtId="0" fontId="7" fillId="4" borderId="24" xfId="3" applyFont="1" applyFill="1" applyBorder="1" applyAlignment="1">
      <alignment horizontal="left" vertical="top" wrapText="1"/>
    </xf>
    <xf numFmtId="0" fontId="7" fillId="4" borderId="25" xfId="3" applyFont="1" applyFill="1" applyBorder="1" applyAlignment="1">
      <alignment horizontal="left" vertical="top" wrapText="1"/>
    </xf>
    <xf numFmtId="0" fontId="7" fillId="4" borderId="81" xfId="3" applyFont="1" applyFill="1" applyBorder="1" applyAlignment="1">
      <alignment horizontal="left" vertical="top" wrapText="1"/>
    </xf>
    <xf numFmtId="0" fontId="2" fillId="3" borderId="27" xfId="3" applyFont="1" applyFill="1" applyBorder="1" applyAlignment="1">
      <alignment horizontal="center" vertical="center" wrapText="1"/>
    </xf>
    <xf numFmtId="0" fontId="2" fillId="3" borderId="28" xfId="3" applyFont="1" applyFill="1" applyBorder="1" applyAlignment="1">
      <alignment horizontal="center" vertical="center" wrapText="1"/>
    </xf>
    <xf numFmtId="0" fontId="3" fillId="0" borderId="28" xfId="3" applyFont="1" applyBorder="1"/>
    <xf numFmtId="0" fontId="3" fillId="0" borderId="29" xfId="3" applyFont="1" applyBorder="1"/>
    <xf numFmtId="0" fontId="6" fillId="5" borderId="27" xfId="3" applyFont="1" applyFill="1" applyBorder="1" applyAlignment="1">
      <alignment horizontal="left" vertical="center" wrapText="1"/>
    </xf>
    <xf numFmtId="0" fontId="6" fillId="5" borderId="28" xfId="3" applyFont="1" applyFill="1" applyBorder="1" applyAlignment="1">
      <alignment horizontal="left" vertical="center" wrapText="1"/>
    </xf>
    <xf numFmtId="0" fontId="3" fillId="6" borderId="28" xfId="3" applyFont="1" applyFill="1" applyBorder="1"/>
    <xf numFmtId="0" fontId="3" fillId="6" borderId="29" xfId="3" applyFont="1" applyFill="1" applyBorder="1"/>
    <xf numFmtId="0" fontId="6" fillId="5" borderId="78" xfId="3" applyFont="1" applyFill="1" applyBorder="1" applyAlignment="1">
      <alignment horizontal="left" vertical="top" wrapText="1"/>
    </xf>
    <xf numFmtId="0" fontId="6" fillId="5" borderId="79" xfId="3" applyFont="1" applyFill="1" applyBorder="1" applyAlignment="1">
      <alignment horizontal="left" vertical="top" wrapText="1"/>
    </xf>
    <xf numFmtId="0" fontId="3" fillId="6" borderId="79" xfId="3" applyFont="1" applyFill="1" applyBorder="1"/>
    <xf numFmtId="0" fontId="3" fillId="6" borderId="80" xfId="3" applyFont="1" applyFill="1" applyBorder="1"/>
    <xf numFmtId="0" fontId="26" fillId="5" borderId="20" xfId="0" applyFont="1" applyFill="1" applyBorder="1" applyAlignment="1">
      <alignment horizontal="left" vertical="top" wrapText="1"/>
    </xf>
    <xf numFmtId="0" fontId="30" fillId="6" borderId="43" xfId="0" applyFont="1" applyFill="1" applyBorder="1" applyAlignment="1">
      <alignment vertical="top"/>
    </xf>
    <xf numFmtId="0" fontId="30" fillId="6" borderId="44" xfId="0" applyFont="1" applyFill="1" applyBorder="1" applyAlignment="1">
      <alignment vertical="top"/>
    </xf>
    <xf numFmtId="0" fontId="29" fillId="5" borderId="20" xfId="0" applyFont="1" applyFill="1" applyBorder="1" applyAlignment="1">
      <alignment horizontal="left" vertical="top" wrapText="1"/>
    </xf>
    <xf numFmtId="0" fontId="30" fillId="6" borderId="43" xfId="0" applyFont="1" applyFill="1" applyBorder="1" applyAlignment="1">
      <alignment horizontal="left" vertical="top"/>
    </xf>
    <xf numFmtId="166" fontId="5" fillId="2" borderId="7" xfId="0" applyNumberFormat="1" applyFont="1" applyFill="1" applyBorder="1" applyAlignment="1">
      <alignment horizontal="center" vertical="center" wrapText="1"/>
    </xf>
    <xf numFmtId="0" fontId="3" fillId="0" borderId="26" xfId="0" applyFont="1" applyBorder="1" applyAlignment="1"/>
    <xf numFmtId="0" fontId="6" fillId="5" borderId="20" xfId="0" applyFont="1" applyFill="1" applyBorder="1" applyAlignment="1">
      <alignment horizontal="left" vertical="top" wrapText="1"/>
    </xf>
    <xf numFmtId="0" fontId="3" fillId="6" borderId="26" xfId="0" applyFont="1" applyFill="1" applyBorder="1" applyAlignment="1"/>
    <xf numFmtId="0" fontId="6" fillId="5" borderId="43" xfId="0" applyFont="1" applyFill="1" applyBorder="1" applyAlignment="1">
      <alignment horizontal="center" vertical="top" wrapText="1"/>
    </xf>
    <xf numFmtId="0" fontId="5" fillId="2" borderId="7" xfId="0" applyFont="1" applyFill="1" applyBorder="1" applyAlignment="1">
      <alignment horizontal="center" vertical="top" wrapText="1"/>
    </xf>
    <xf numFmtId="0" fontId="3" fillId="0" borderId="43" xfId="0" applyFont="1" applyBorder="1" applyAlignment="1"/>
    <xf numFmtId="0" fontId="6" fillId="5" borderId="55" xfId="0" applyFont="1" applyFill="1" applyBorder="1" applyAlignment="1">
      <alignment horizontal="center" vertical="top" wrapText="1"/>
    </xf>
    <xf numFmtId="166" fontId="5" fillId="0" borderId="42" xfId="0" applyNumberFormat="1" applyFont="1" applyBorder="1" applyAlignment="1">
      <alignment horizontal="center" vertical="top" wrapText="1"/>
    </xf>
    <xf numFmtId="0" fontId="3" fillId="0" borderId="42" xfId="0" applyFont="1" applyBorder="1" applyAlignment="1"/>
    <xf numFmtId="166" fontId="5" fillId="2" borderId="7" xfId="0" applyNumberFormat="1" applyFont="1" applyFill="1" applyBorder="1" applyAlignment="1">
      <alignment horizontal="center" vertical="top" wrapText="1"/>
    </xf>
    <xf numFmtId="0" fontId="3" fillId="6" borderId="47" xfId="0" applyFont="1" applyFill="1" applyBorder="1" applyAlignment="1"/>
    <xf numFmtId="0" fontId="1" fillId="2" borderId="7" xfId="0" applyFont="1" applyFill="1" applyBorder="1" applyAlignment="1">
      <alignment horizontal="center" vertical="top" wrapText="1"/>
    </xf>
    <xf numFmtId="0" fontId="3" fillId="6" borderId="46" xfId="0" applyFont="1" applyFill="1" applyBorder="1" applyAlignment="1"/>
    <xf numFmtId="0" fontId="21" fillId="5" borderId="41" xfId="0" applyFont="1" applyFill="1" applyBorder="1" applyAlignment="1">
      <alignment horizontal="left" vertical="center" wrapText="1"/>
    </xf>
    <xf numFmtId="0" fontId="3" fillId="6" borderId="42" xfId="0" applyFont="1" applyFill="1" applyBorder="1" applyAlignment="1">
      <alignment horizontal="left"/>
    </xf>
    <xf numFmtId="0" fontId="3" fillId="6" borderId="9" xfId="0" applyFont="1" applyFill="1" applyBorder="1" applyAlignment="1">
      <alignment horizontal="left"/>
    </xf>
    <xf numFmtId="0" fontId="2" fillId="3" borderId="35" xfId="0" applyFont="1" applyFill="1" applyBorder="1" applyAlignment="1">
      <alignment horizontal="center" vertical="center" wrapText="1"/>
    </xf>
    <xf numFmtId="0" fontId="3" fillId="0" borderId="36" xfId="0" applyFont="1" applyBorder="1" applyAlignment="1"/>
    <xf numFmtId="0" fontId="3" fillId="0" borderId="38" xfId="0" applyFont="1" applyBorder="1" applyAlignment="1"/>
    <xf numFmtId="0" fontId="1" fillId="0" borderId="42" xfId="0" applyFont="1" applyBorder="1" applyAlignment="1">
      <alignment horizontal="center" vertical="top" wrapText="1"/>
    </xf>
    <xf numFmtId="0" fontId="5" fillId="0" borderId="42" xfId="0" applyFont="1" applyBorder="1" applyAlignment="1">
      <alignment horizontal="center" vertical="top" wrapText="1"/>
    </xf>
  </cellXfs>
  <cellStyles count="5">
    <cellStyle name="Currency" xfId="1" builtinId="4"/>
    <cellStyle name="Currency 2" xfId="4" xr:uid="{E96D068D-D52D-428C-A9C5-521FB9A8FFD5}"/>
    <cellStyle name="Normal" xfId="0" builtinId="0"/>
    <cellStyle name="Normal 2" xfId="3" xr:uid="{0DF12310-E6D4-45B9-952D-C20D595AC1AD}"/>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5"/>
  <sheetViews>
    <sheetView topLeftCell="A43" zoomScale="85" zoomScaleNormal="85" workbookViewId="0">
      <selection activeCell="R70" sqref="R70"/>
    </sheetView>
  </sheetViews>
  <sheetFormatPr defaultColWidth="14.44140625" defaultRowHeight="13.2" x14ac:dyDescent="0.25"/>
  <cols>
    <col min="1" max="2" width="8.88671875" style="58" customWidth="1"/>
    <col min="3" max="3" width="8.33203125" style="58" customWidth="1"/>
    <col min="4" max="4" width="19.88671875" style="58" customWidth="1"/>
    <col min="5" max="5" width="13.44140625" style="58" bestFit="1" customWidth="1"/>
    <col min="6" max="8" width="11.88671875" style="58" customWidth="1"/>
    <col min="9" max="9" width="15.44140625" style="58" customWidth="1"/>
    <col min="10" max="10" width="10.109375" style="58" customWidth="1"/>
    <col min="11" max="11" width="13.109375" style="58" customWidth="1"/>
    <col min="12" max="14" width="11.88671875" style="58" customWidth="1"/>
    <col min="15" max="15" width="13.6640625" style="58" bestFit="1" customWidth="1"/>
    <col min="16" max="16" width="11.88671875" style="58" customWidth="1"/>
    <col min="17" max="17" width="15.33203125" style="58" customWidth="1"/>
    <col min="18" max="18" width="11.88671875" style="495" customWidth="1"/>
    <col min="19" max="19" width="7.44140625" style="58" customWidth="1"/>
    <col min="20" max="26" width="8.88671875" style="58" customWidth="1"/>
    <col min="27" max="16384" width="14.44140625" style="58"/>
  </cols>
  <sheetData>
    <row r="1" spans="1:21" ht="13.8" x14ac:dyDescent="0.25">
      <c r="A1" s="498" t="s">
        <v>0</v>
      </c>
      <c r="B1" s="499"/>
      <c r="C1" s="499"/>
      <c r="D1" s="499"/>
      <c r="E1" s="499"/>
      <c r="F1" s="499"/>
      <c r="G1" s="499"/>
      <c r="H1" s="499"/>
      <c r="I1" s="499"/>
      <c r="J1" s="499"/>
      <c r="K1" s="499"/>
      <c r="L1" s="499"/>
      <c r="M1" s="499"/>
      <c r="N1" s="499"/>
      <c r="O1" s="499"/>
      <c r="P1" s="499"/>
      <c r="Q1" s="499"/>
      <c r="R1" s="500"/>
      <c r="S1" s="57"/>
      <c r="U1" s="59"/>
    </row>
    <row r="2" spans="1:21" ht="13.8" x14ac:dyDescent="0.25">
      <c r="A2" s="219"/>
      <c r="B2" s="177"/>
      <c r="C2" s="177"/>
      <c r="D2" s="177"/>
      <c r="E2" s="177"/>
      <c r="F2" s="177"/>
      <c r="G2" s="178" t="s">
        <v>1</v>
      </c>
      <c r="H2" s="179"/>
      <c r="I2" s="178" t="s">
        <v>2</v>
      </c>
      <c r="J2" s="179"/>
      <c r="K2" s="180" t="s">
        <v>3</v>
      </c>
      <c r="L2" s="179"/>
      <c r="M2" s="178" t="s">
        <v>4</v>
      </c>
      <c r="N2" s="179"/>
      <c r="O2" s="181" t="s">
        <v>5</v>
      </c>
      <c r="P2" s="181"/>
      <c r="Q2" s="178" t="s">
        <v>6</v>
      </c>
      <c r="R2" s="479"/>
      <c r="S2" s="57"/>
      <c r="U2" s="59"/>
    </row>
    <row r="3" spans="1:21" ht="40.799999999999997" x14ac:dyDescent="0.25">
      <c r="A3" s="220" t="s">
        <v>7</v>
      </c>
      <c r="B3" s="182"/>
      <c r="C3" s="182"/>
      <c r="D3" s="183"/>
      <c r="E3" s="184">
        <f>SUM(G3:M3)-Q3</f>
        <v>28569</v>
      </c>
      <c r="F3" s="182"/>
      <c r="G3" s="185">
        <f>+E33*0.4</f>
        <v>753879.20000000007</v>
      </c>
      <c r="H3" s="186"/>
      <c r="I3" s="187" t="s">
        <v>8</v>
      </c>
      <c r="J3" s="186"/>
      <c r="K3" s="185">
        <f>+E33*0.3</f>
        <v>565409.4</v>
      </c>
      <c r="L3" s="186"/>
      <c r="M3" s="185">
        <f>+E33*0.3</f>
        <v>565409.4</v>
      </c>
      <c r="N3" s="186"/>
      <c r="O3" s="188"/>
      <c r="P3" s="188"/>
      <c r="Q3" s="185">
        <f>O33</f>
        <v>1856129</v>
      </c>
      <c r="R3" s="480"/>
      <c r="S3" s="57"/>
      <c r="U3" s="59"/>
    </row>
    <row r="4" spans="1:21" ht="13.8" x14ac:dyDescent="0.25">
      <c r="A4" s="60"/>
      <c r="B4" s="59"/>
      <c r="C4" s="59"/>
      <c r="D4" s="59"/>
      <c r="E4" s="59"/>
      <c r="F4" s="59"/>
      <c r="G4" s="59"/>
      <c r="H4" s="61"/>
      <c r="I4" s="61"/>
      <c r="J4" s="61"/>
      <c r="K4" s="59"/>
      <c r="L4" s="61"/>
      <c r="M4" s="59"/>
      <c r="N4" s="61"/>
      <c r="O4" s="61"/>
      <c r="P4" s="61"/>
      <c r="Q4" s="59"/>
      <c r="R4" s="481"/>
      <c r="S4" s="57"/>
      <c r="U4" s="59"/>
    </row>
    <row r="5" spans="1:21" ht="13.8" x14ac:dyDescent="0.25">
      <c r="A5" s="62" t="s">
        <v>9</v>
      </c>
      <c r="B5" s="63"/>
      <c r="C5" s="64"/>
      <c r="D5" s="64"/>
      <c r="E5" s="65"/>
      <c r="F5" s="59"/>
      <c r="G5" s="59"/>
      <c r="H5" s="61"/>
      <c r="I5" s="61"/>
      <c r="J5" s="61"/>
      <c r="K5" s="59"/>
      <c r="L5" s="61"/>
      <c r="M5" s="59"/>
      <c r="N5" s="61"/>
      <c r="O5" s="61"/>
      <c r="P5" s="61"/>
      <c r="Q5" s="59"/>
      <c r="R5" s="481"/>
      <c r="S5" s="57"/>
      <c r="U5" s="59"/>
    </row>
    <row r="6" spans="1:21" ht="13.8" x14ac:dyDescent="0.25">
      <c r="A6" s="60"/>
      <c r="B6" s="59"/>
      <c r="C6" s="59"/>
      <c r="D6" s="59"/>
      <c r="E6" s="66"/>
      <c r="F6" s="59"/>
      <c r="G6" s="59"/>
      <c r="H6" s="61"/>
      <c r="I6" s="61"/>
      <c r="J6" s="61"/>
      <c r="K6" s="59"/>
      <c r="L6" s="61"/>
      <c r="M6" s="59"/>
      <c r="N6" s="61"/>
      <c r="O6" s="61"/>
      <c r="P6" s="61"/>
      <c r="Q6" s="59"/>
      <c r="R6" s="481"/>
      <c r="S6" s="57"/>
      <c r="U6" s="59"/>
    </row>
    <row r="7" spans="1:21" ht="13.8" x14ac:dyDescent="0.25">
      <c r="A7" s="60" t="s">
        <v>10</v>
      </c>
      <c r="B7" s="59"/>
      <c r="C7" s="59"/>
      <c r="D7" s="59"/>
      <c r="E7" s="67">
        <v>0</v>
      </c>
      <c r="F7" s="59"/>
      <c r="G7" s="59"/>
      <c r="H7" s="61"/>
      <c r="I7" s="61"/>
      <c r="J7" s="61"/>
      <c r="K7" s="59"/>
      <c r="L7" s="61"/>
      <c r="M7" s="59"/>
      <c r="N7" s="61"/>
      <c r="O7" s="61"/>
      <c r="P7" s="61"/>
      <c r="Q7" s="59"/>
      <c r="R7" s="481"/>
      <c r="S7" s="57"/>
      <c r="U7" s="59"/>
    </row>
    <row r="8" spans="1:21" ht="13.8" x14ac:dyDescent="0.25">
      <c r="A8" s="60" t="s">
        <v>11</v>
      </c>
      <c r="B8" s="59"/>
      <c r="C8" s="59"/>
      <c r="D8" s="59"/>
      <c r="E8" s="67">
        <v>0</v>
      </c>
      <c r="F8" s="59"/>
      <c r="G8" s="68"/>
      <c r="H8" s="61"/>
      <c r="I8" s="61"/>
      <c r="J8" s="61"/>
      <c r="K8" s="59"/>
      <c r="L8" s="61"/>
      <c r="M8" s="59"/>
      <c r="N8" s="61"/>
      <c r="O8" s="61"/>
      <c r="P8" s="61"/>
      <c r="Q8" s="59"/>
      <c r="R8" s="481"/>
      <c r="S8" s="57"/>
      <c r="U8" s="59"/>
    </row>
    <row r="9" spans="1:21" ht="13.8" x14ac:dyDescent="0.25">
      <c r="A9" s="69"/>
      <c r="B9" s="70"/>
      <c r="C9" s="70"/>
      <c r="D9" s="70"/>
      <c r="E9" s="71"/>
      <c r="F9" s="59"/>
      <c r="G9" s="72"/>
      <c r="H9" s="61"/>
      <c r="I9" s="61"/>
      <c r="J9" s="61"/>
      <c r="K9" s="59"/>
      <c r="L9" s="61"/>
      <c r="M9" s="59"/>
      <c r="N9" s="61"/>
      <c r="O9" s="61"/>
      <c r="P9" s="61"/>
      <c r="Q9" s="59"/>
      <c r="R9" s="481"/>
      <c r="S9" s="57"/>
      <c r="U9" s="59"/>
    </row>
    <row r="10" spans="1:21" ht="13.8" x14ac:dyDescent="0.25">
      <c r="A10" s="60"/>
      <c r="B10" s="59"/>
      <c r="C10" s="59"/>
      <c r="D10" s="59"/>
      <c r="E10" s="59"/>
      <c r="F10" s="59"/>
      <c r="G10" s="72"/>
      <c r="H10" s="61"/>
      <c r="I10" s="61"/>
      <c r="J10" s="61"/>
      <c r="K10" s="59"/>
      <c r="L10" s="61"/>
      <c r="M10" s="59"/>
      <c r="N10" s="61"/>
      <c r="O10" s="61"/>
      <c r="P10" s="61"/>
      <c r="Q10" s="59"/>
      <c r="R10" s="481"/>
      <c r="S10" s="57"/>
      <c r="U10" s="59"/>
    </row>
    <row r="11" spans="1:21" ht="13.8" x14ac:dyDescent="0.25">
      <c r="A11" s="60" t="s">
        <v>12</v>
      </c>
      <c r="B11" s="73"/>
      <c r="C11" s="73"/>
      <c r="D11" s="73"/>
      <c r="E11" s="74">
        <f>E8+E7+E3</f>
        <v>28569</v>
      </c>
      <c r="F11" s="59"/>
      <c r="G11" s="59"/>
      <c r="H11" s="61"/>
      <c r="I11" s="61"/>
      <c r="J11" s="61"/>
      <c r="K11" s="59"/>
      <c r="L11" s="61"/>
      <c r="M11" s="59"/>
      <c r="N11" s="61"/>
      <c r="O11" s="61"/>
      <c r="P11" s="61"/>
      <c r="Q11" s="59"/>
      <c r="R11" s="481"/>
      <c r="S11" s="57"/>
      <c r="U11" s="59"/>
    </row>
    <row r="12" spans="1:21" ht="13.8" x14ac:dyDescent="0.25">
      <c r="A12" s="60"/>
      <c r="B12" s="59"/>
      <c r="C12" s="59"/>
      <c r="D12" s="59"/>
      <c r="E12" s="59"/>
      <c r="F12" s="59"/>
      <c r="G12" s="59"/>
      <c r="H12" s="61"/>
      <c r="I12" s="61"/>
      <c r="J12" s="61"/>
      <c r="K12" s="59"/>
      <c r="L12" s="61"/>
      <c r="M12" s="59"/>
      <c r="N12" s="61"/>
      <c r="O12" s="61"/>
      <c r="P12" s="61"/>
      <c r="Q12" s="59"/>
      <c r="R12" s="481"/>
      <c r="S12" s="57"/>
      <c r="U12" s="59"/>
    </row>
    <row r="13" spans="1:21" s="403" customFormat="1" ht="41.4" x14ac:dyDescent="0.25">
      <c r="A13" s="203"/>
      <c r="B13" s="189"/>
      <c r="C13" s="189"/>
      <c r="D13" s="189"/>
      <c r="E13" s="190" t="s">
        <v>13</v>
      </c>
      <c r="F13" s="191"/>
      <c r="G13" s="190" t="s">
        <v>14</v>
      </c>
      <c r="H13" s="192" t="s">
        <v>15</v>
      </c>
      <c r="I13" s="190" t="s">
        <v>2</v>
      </c>
      <c r="J13" s="192" t="s">
        <v>15</v>
      </c>
      <c r="K13" s="190" t="s">
        <v>16</v>
      </c>
      <c r="L13" s="192" t="s">
        <v>15</v>
      </c>
      <c r="M13" s="190" t="s">
        <v>17</v>
      </c>
      <c r="N13" s="192" t="s">
        <v>15</v>
      </c>
      <c r="O13" s="190" t="s">
        <v>18</v>
      </c>
      <c r="P13" s="192" t="s">
        <v>15</v>
      </c>
      <c r="Q13" s="193" t="s">
        <v>19</v>
      </c>
      <c r="R13" s="482" t="s">
        <v>15</v>
      </c>
      <c r="S13" s="57"/>
      <c r="U13" s="59"/>
    </row>
    <row r="14" spans="1:21" s="403" customFormat="1" ht="13.8" x14ac:dyDescent="0.25">
      <c r="A14" s="200"/>
      <c r="B14" s="182"/>
      <c r="C14" s="182"/>
      <c r="D14" s="182"/>
      <c r="E14" s="182"/>
      <c r="F14" s="182"/>
      <c r="G14" s="182"/>
      <c r="H14" s="194"/>
      <c r="I14" s="182"/>
      <c r="J14" s="194"/>
      <c r="K14" s="182"/>
      <c r="L14" s="194"/>
      <c r="M14" s="182"/>
      <c r="N14" s="194"/>
      <c r="O14" s="182"/>
      <c r="P14" s="194"/>
      <c r="Q14" s="195"/>
      <c r="R14" s="483"/>
      <c r="S14" s="57"/>
      <c r="U14" s="59"/>
    </row>
    <row r="15" spans="1:21" s="403" customFormat="1" ht="13.8" x14ac:dyDescent="0.25">
      <c r="A15" s="200" t="s">
        <v>20</v>
      </c>
      <c r="B15" s="182"/>
      <c r="C15" s="182"/>
      <c r="D15" s="182"/>
      <c r="E15" s="196">
        <f>'Bgt template&amp;examples (main IP)'!$H$16</f>
        <v>25200</v>
      </c>
      <c r="F15" s="182"/>
      <c r="G15" s="197">
        <f>'Interim report'!H18</f>
        <v>11000</v>
      </c>
      <c r="H15" s="198">
        <f>G15/E15</f>
        <v>0.43650793650793651</v>
      </c>
      <c r="I15" s="197">
        <f>'Fixed date report'!$H$18</f>
        <v>88000</v>
      </c>
      <c r="J15" s="198">
        <f>I15/E15</f>
        <v>3.4920634920634921</v>
      </c>
      <c r="K15" s="196" t="e">
        <f>#REF!</f>
        <v>#REF!</v>
      </c>
      <c r="L15" s="198" t="e">
        <f>K15/E15</f>
        <v>#REF!</v>
      </c>
      <c r="M15" s="196" t="e">
        <f>#REF!</f>
        <v>#REF!</v>
      </c>
      <c r="N15" s="198" t="e">
        <f>+M15/E15</f>
        <v>#REF!</v>
      </c>
      <c r="O15" s="196">
        <f>'Final report'!$H$17</f>
        <v>24000</v>
      </c>
      <c r="P15" s="198">
        <f>+O15/E15</f>
        <v>0.95238095238095233</v>
      </c>
      <c r="Q15" s="199">
        <f>E15-O15</f>
        <v>1200</v>
      </c>
      <c r="R15" s="484">
        <f>Q15/E15</f>
        <v>4.7619047619047616E-2</v>
      </c>
      <c r="S15" s="57"/>
      <c r="U15" s="59"/>
    </row>
    <row r="16" spans="1:21" s="403" customFormat="1" ht="13.8" x14ac:dyDescent="0.25">
      <c r="A16" s="60"/>
      <c r="B16" s="59"/>
      <c r="C16" s="59"/>
      <c r="D16" s="59"/>
      <c r="E16" s="59"/>
      <c r="F16" s="59"/>
      <c r="G16" s="59"/>
      <c r="H16" s="75"/>
      <c r="I16" s="59"/>
      <c r="J16" s="75"/>
      <c r="K16" s="59"/>
      <c r="L16" s="76"/>
      <c r="M16" s="59"/>
      <c r="N16" s="76"/>
      <c r="O16" s="59"/>
      <c r="P16" s="76"/>
      <c r="Q16" s="77"/>
      <c r="R16" s="485"/>
      <c r="S16" s="57"/>
      <c r="U16" s="59"/>
    </row>
    <row r="17" spans="1:21" s="403" customFormat="1" ht="13.8" x14ac:dyDescent="0.25">
      <c r="A17" s="60" t="s">
        <v>21</v>
      </c>
      <c r="B17" s="59"/>
      <c r="C17" s="59"/>
      <c r="D17" s="59"/>
      <c r="E17" s="78">
        <f>'Bgt template&amp;examples (main IP)'!H22</f>
        <v>1260000</v>
      </c>
      <c r="F17" s="59"/>
      <c r="G17" s="78">
        <f>'Interim report'!H24</f>
        <v>520000</v>
      </c>
      <c r="H17" s="79">
        <f>G17/E17</f>
        <v>0.41269841269841268</v>
      </c>
      <c r="I17" s="78">
        <f>'Fixed date report'!$H$24</f>
        <v>340000</v>
      </c>
      <c r="J17" s="79">
        <f>I17/E17</f>
        <v>0.26984126984126983</v>
      </c>
      <c r="K17" s="78" t="e">
        <f>#REF!</f>
        <v>#REF!</v>
      </c>
      <c r="L17" s="80" t="e">
        <f>K17/E17</f>
        <v>#REF!</v>
      </c>
      <c r="M17" s="78" t="e">
        <f>#REF!</f>
        <v>#REF!</v>
      </c>
      <c r="N17" s="80" t="e">
        <f>+M17/E17</f>
        <v>#REF!</v>
      </c>
      <c r="O17" s="78">
        <f>'Final report'!$H$23</f>
        <v>1240000</v>
      </c>
      <c r="P17" s="80">
        <f>+O17/E17</f>
        <v>0.98412698412698407</v>
      </c>
      <c r="Q17" s="81">
        <f>E17-O17</f>
        <v>20000</v>
      </c>
      <c r="R17" s="486">
        <f>Q17/E17</f>
        <v>1.5873015873015872E-2</v>
      </c>
      <c r="S17" s="57"/>
      <c r="U17" s="59"/>
    </row>
    <row r="18" spans="1:21" s="403" customFormat="1" ht="13.8" x14ac:dyDescent="0.25">
      <c r="A18" s="200"/>
      <c r="B18" s="182"/>
      <c r="C18" s="182"/>
      <c r="D18" s="182"/>
      <c r="E18" s="182"/>
      <c r="F18" s="182"/>
      <c r="G18" s="182"/>
      <c r="H18" s="201"/>
      <c r="I18" s="182"/>
      <c r="J18" s="201"/>
      <c r="K18" s="182"/>
      <c r="L18" s="201"/>
      <c r="M18" s="182"/>
      <c r="N18" s="201"/>
      <c r="O18" s="182"/>
      <c r="P18" s="201"/>
      <c r="Q18" s="195"/>
      <c r="R18" s="483"/>
      <c r="S18" s="57"/>
      <c r="U18" s="59"/>
    </row>
    <row r="19" spans="1:21" s="403" customFormat="1" ht="13.8" x14ac:dyDescent="0.25">
      <c r="A19" s="200" t="s">
        <v>22</v>
      </c>
      <c r="B19" s="182"/>
      <c r="C19" s="182"/>
      <c r="D19" s="182"/>
      <c r="E19" s="196">
        <f>'Bgt template&amp;examples (main IP)'!H28</f>
        <v>1600</v>
      </c>
      <c r="F19" s="182"/>
      <c r="G19" s="196">
        <f>'Interim report'!H30</f>
        <v>1000</v>
      </c>
      <c r="H19" s="198">
        <f>G19/E19</f>
        <v>0.625</v>
      </c>
      <c r="I19" s="196">
        <f>'Fixed date report'!$H$30</f>
        <v>1200</v>
      </c>
      <c r="J19" s="198">
        <f>I19/E19</f>
        <v>0.75</v>
      </c>
      <c r="K19" s="196" t="e">
        <f>#REF!</f>
        <v>#REF!</v>
      </c>
      <c r="L19" s="198" t="e">
        <f>K19/E19</f>
        <v>#REF!</v>
      </c>
      <c r="M19" s="196" t="e">
        <f>#REF!</f>
        <v>#REF!</v>
      </c>
      <c r="N19" s="198" t="e">
        <f>+M19/E19</f>
        <v>#REF!</v>
      </c>
      <c r="O19" s="196">
        <f>'Final report'!$H$29</f>
        <v>1600</v>
      </c>
      <c r="P19" s="198">
        <f>+O19/E19</f>
        <v>1</v>
      </c>
      <c r="Q19" s="199">
        <f>E19-O19</f>
        <v>0</v>
      </c>
      <c r="R19" s="484">
        <f>Q19/E19</f>
        <v>0</v>
      </c>
      <c r="S19" s="57"/>
      <c r="U19" s="59"/>
    </row>
    <row r="20" spans="1:21" s="403" customFormat="1" ht="13.8" x14ac:dyDescent="0.25">
      <c r="A20" s="60"/>
      <c r="B20" s="59"/>
      <c r="C20" s="59"/>
      <c r="D20" s="59"/>
      <c r="E20" s="59"/>
      <c r="F20" s="59"/>
      <c r="G20" s="59"/>
      <c r="H20" s="75"/>
      <c r="I20" s="59"/>
      <c r="J20" s="75"/>
      <c r="K20" s="59"/>
      <c r="L20" s="76"/>
      <c r="M20" s="59"/>
      <c r="N20" s="76"/>
      <c r="O20" s="59"/>
      <c r="P20" s="76"/>
      <c r="Q20" s="77"/>
      <c r="R20" s="485"/>
      <c r="S20" s="57"/>
      <c r="U20" s="59"/>
    </row>
    <row r="21" spans="1:21" s="403" customFormat="1" ht="13.8" x14ac:dyDescent="0.25">
      <c r="A21" s="60" t="s">
        <v>23</v>
      </c>
      <c r="B21" s="59"/>
      <c r="C21" s="59"/>
      <c r="D21" s="59"/>
      <c r="E21" s="78">
        <f>'Bgt template&amp;examples (main IP)'!H34</f>
        <v>42000</v>
      </c>
      <c r="F21" s="59"/>
      <c r="G21" s="78">
        <f>'Interim report'!H36</f>
        <v>19000</v>
      </c>
      <c r="H21" s="79">
        <f>G21/E21</f>
        <v>0.45238095238095238</v>
      </c>
      <c r="I21" s="78">
        <f>'Fixed date report'!$H$36</f>
        <v>24000</v>
      </c>
      <c r="J21" s="79">
        <f>I21/E21</f>
        <v>0.5714285714285714</v>
      </c>
      <c r="K21" s="78" t="e">
        <f>#REF!</f>
        <v>#REF!</v>
      </c>
      <c r="L21" s="80" t="e">
        <f>K21/E21</f>
        <v>#REF!</v>
      </c>
      <c r="M21" s="78" t="e">
        <f>#REF!</f>
        <v>#REF!</v>
      </c>
      <c r="N21" s="80" t="e">
        <f>+M21/E21</f>
        <v>#REF!</v>
      </c>
      <c r="O21" s="78">
        <f>'Final report'!$H$35</f>
        <v>39500</v>
      </c>
      <c r="P21" s="80">
        <f>+O21/E21</f>
        <v>0.94047619047619047</v>
      </c>
      <c r="Q21" s="81">
        <f>E21-O21</f>
        <v>2500</v>
      </c>
      <c r="R21" s="486">
        <f>Q21/E21</f>
        <v>5.9523809523809521E-2</v>
      </c>
      <c r="S21" s="57"/>
      <c r="U21" s="59"/>
    </row>
    <row r="22" spans="1:21" s="403" customFormat="1" ht="13.8" x14ac:dyDescent="0.25">
      <c r="A22" s="200"/>
      <c r="B22" s="182"/>
      <c r="C22" s="182"/>
      <c r="D22" s="182"/>
      <c r="E22" s="182"/>
      <c r="F22" s="182"/>
      <c r="G22" s="182"/>
      <c r="H22" s="201"/>
      <c r="I22" s="182"/>
      <c r="J22" s="201"/>
      <c r="K22" s="182"/>
      <c r="L22" s="201"/>
      <c r="M22" s="182"/>
      <c r="N22" s="201"/>
      <c r="O22" s="182"/>
      <c r="P22" s="201"/>
      <c r="Q22" s="195"/>
      <c r="R22" s="483"/>
      <c r="S22" s="57"/>
      <c r="U22" s="59"/>
    </row>
    <row r="23" spans="1:21" s="403" customFormat="1" ht="13.8" x14ac:dyDescent="0.25">
      <c r="A23" s="200" t="s">
        <v>24</v>
      </c>
      <c r="B23" s="182"/>
      <c r="C23" s="182"/>
      <c r="D23" s="182"/>
      <c r="E23" s="196">
        <f>'Bgt template&amp;examples (main IP)'!H40</f>
        <v>5400</v>
      </c>
      <c r="F23" s="182"/>
      <c r="G23" s="196">
        <f>'Interim report'!H42</f>
        <v>2000</v>
      </c>
      <c r="H23" s="198">
        <f>G23/E23</f>
        <v>0.37037037037037035</v>
      </c>
      <c r="I23" s="196">
        <f>'Fixed date report'!$H$42</f>
        <v>4000</v>
      </c>
      <c r="J23" s="198">
        <f>I23/E23</f>
        <v>0.7407407407407407</v>
      </c>
      <c r="K23" s="196" t="e">
        <f>#REF!</f>
        <v>#REF!</v>
      </c>
      <c r="L23" s="198" t="e">
        <f>K23/E23</f>
        <v>#REF!</v>
      </c>
      <c r="M23" s="196" t="e">
        <f>#REF!</f>
        <v>#REF!</v>
      </c>
      <c r="N23" s="198" t="e">
        <f>+M23/E23</f>
        <v>#REF!</v>
      </c>
      <c r="O23" s="196">
        <f>'Final report'!$H$41</f>
        <v>5400</v>
      </c>
      <c r="P23" s="198">
        <f>+O23/E23</f>
        <v>1</v>
      </c>
      <c r="Q23" s="199">
        <f>E23-O23</f>
        <v>0</v>
      </c>
      <c r="R23" s="484">
        <f>Q23/E23</f>
        <v>0</v>
      </c>
      <c r="S23" s="57"/>
      <c r="U23" s="59"/>
    </row>
    <row r="24" spans="1:21" s="403" customFormat="1" ht="13.8" x14ac:dyDescent="0.25">
      <c r="A24" s="60"/>
      <c r="B24" s="59"/>
      <c r="C24" s="59"/>
      <c r="D24" s="59"/>
      <c r="E24" s="59"/>
      <c r="F24" s="59"/>
      <c r="G24" s="59"/>
      <c r="H24" s="75"/>
      <c r="I24" s="59"/>
      <c r="J24" s="75"/>
      <c r="K24" s="59"/>
      <c r="L24" s="76"/>
      <c r="M24" s="59"/>
      <c r="N24" s="76"/>
      <c r="O24" s="59"/>
      <c r="P24" s="76"/>
      <c r="Q24" s="77"/>
      <c r="R24" s="485"/>
      <c r="S24" s="57"/>
      <c r="U24" s="59"/>
    </row>
    <row r="25" spans="1:21" s="403" customFormat="1" ht="13.8" x14ac:dyDescent="0.25">
      <c r="A25" s="60" t="s">
        <v>25</v>
      </c>
      <c r="B25" s="59"/>
      <c r="C25" s="59"/>
      <c r="D25" s="59"/>
      <c r="E25" s="78">
        <f>'Bgt template&amp;examples (main IP)'!H46</f>
        <v>423000</v>
      </c>
      <c r="F25" s="59"/>
      <c r="G25" s="78">
        <f>'Interim report'!H48</f>
        <v>140000</v>
      </c>
      <c r="H25" s="79">
        <f>G25/E25</f>
        <v>0.33096926713947988</v>
      </c>
      <c r="I25" s="78">
        <f>'Fixed date report'!$H$48</f>
        <v>180000</v>
      </c>
      <c r="J25" s="79">
        <f>I25/E25</f>
        <v>0.42553191489361702</v>
      </c>
      <c r="K25" s="78" t="e">
        <f>#REF!</f>
        <v>#REF!</v>
      </c>
      <c r="L25" s="80" t="e">
        <f>K25/E25</f>
        <v>#REF!</v>
      </c>
      <c r="M25" s="78" t="e">
        <f>#REF!</f>
        <v>#REF!</v>
      </c>
      <c r="N25" s="80" t="e">
        <f>+M25/E25</f>
        <v>#REF!</v>
      </c>
      <c r="O25" s="78">
        <f>'Final report'!$H$47</f>
        <v>420000</v>
      </c>
      <c r="P25" s="80">
        <f>+O25/E25</f>
        <v>0.99290780141843971</v>
      </c>
      <c r="Q25" s="81">
        <f>E25-O25</f>
        <v>3000</v>
      </c>
      <c r="R25" s="486">
        <f>Q25/E25</f>
        <v>7.0921985815602835E-3</v>
      </c>
      <c r="S25" s="57"/>
      <c r="U25" s="59"/>
    </row>
    <row r="26" spans="1:21" s="403" customFormat="1" ht="13.8" x14ac:dyDescent="0.25">
      <c r="A26" s="200"/>
      <c r="B26" s="182"/>
      <c r="C26" s="182"/>
      <c r="D26" s="182"/>
      <c r="E26" s="182"/>
      <c r="F26" s="182"/>
      <c r="G26" s="182"/>
      <c r="H26" s="201"/>
      <c r="I26" s="182"/>
      <c r="J26" s="201"/>
      <c r="K26" s="182"/>
      <c r="L26" s="201"/>
      <c r="M26" s="182"/>
      <c r="N26" s="201"/>
      <c r="O26" s="182"/>
      <c r="P26" s="201"/>
      <c r="Q26" s="195"/>
      <c r="R26" s="483"/>
      <c r="S26" s="57"/>
      <c r="U26" s="59"/>
    </row>
    <row r="27" spans="1:21" s="403" customFormat="1" ht="13.8" x14ac:dyDescent="0.25">
      <c r="A27" s="200" t="s">
        <v>26</v>
      </c>
      <c r="B27" s="182"/>
      <c r="C27" s="182"/>
      <c r="D27" s="182"/>
      <c r="E27" s="196">
        <f>'Bgt template&amp;examples (main IP)'!H52</f>
        <v>4200</v>
      </c>
      <c r="F27" s="182"/>
      <c r="G27" s="196">
        <f>'Interim report'!H54</f>
        <v>1500</v>
      </c>
      <c r="H27" s="198">
        <f>G27/E27</f>
        <v>0.35714285714285715</v>
      </c>
      <c r="I27" s="196">
        <f>'Fixed date report'!$H$54</f>
        <v>3000</v>
      </c>
      <c r="J27" s="198">
        <f>I27/E27</f>
        <v>0.7142857142857143</v>
      </c>
      <c r="K27" s="196" t="e">
        <f>#REF!</f>
        <v>#REF!</v>
      </c>
      <c r="L27" s="198" t="e">
        <f>K27/E27</f>
        <v>#REF!</v>
      </c>
      <c r="M27" s="196" t="e">
        <f>#REF!</f>
        <v>#REF!</v>
      </c>
      <c r="N27" s="198" t="e">
        <f>+M27/E27</f>
        <v>#REF!</v>
      </c>
      <c r="O27" s="196">
        <f>'Final report'!$H$53</f>
        <v>4200</v>
      </c>
      <c r="P27" s="198">
        <f>+O27/E27</f>
        <v>1</v>
      </c>
      <c r="Q27" s="199">
        <f>E27-O27</f>
        <v>0</v>
      </c>
      <c r="R27" s="484">
        <f>Q27/E27</f>
        <v>0</v>
      </c>
      <c r="S27" s="57"/>
      <c r="U27" s="59"/>
    </row>
    <row r="28" spans="1:21" s="403" customFormat="1" ht="13.8" x14ac:dyDescent="0.25">
      <c r="A28" s="60"/>
      <c r="B28" s="59"/>
      <c r="C28" s="59"/>
      <c r="D28" s="59"/>
      <c r="E28" s="59"/>
      <c r="F28" s="59"/>
      <c r="G28" s="59"/>
      <c r="H28" s="82"/>
      <c r="I28" s="59"/>
      <c r="J28" s="82"/>
      <c r="K28" s="59"/>
      <c r="L28" s="76"/>
      <c r="M28" s="59"/>
      <c r="N28" s="83"/>
      <c r="O28" s="59"/>
      <c r="P28" s="83"/>
      <c r="Q28" s="77"/>
      <c r="R28" s="485"/>
      <c r="S28" s="57"/>
      <c r="U28" s="59"/>
    </row>
    <row r="29" spans="1:21" s="403" customFormat="1" ht="13.8" x14ac:dyDescent="0.25">
      <c r="A29" s="204" t="s">
        <v>27</v>
      </c>
      <c r="B29" s="204"/>
      <c r="C29" s="204"/>
      <c r="D29" s="205"/>
      <c r="E29" s="78">
        <f>E27+E25+E23+E21+E19+E17+E15</f>
        <v>1761400</v>
      </c>
      <c r="F29" s="84"/>
      <c r="G29" s="78">
        <f>G27+G25+G23+G21+G19+G17+G15</f>
        <v>694500</v>
      </c>
      <c r="H29" s="85"/>
      <c r="I29" s="78">
        <f>I27+I25+I23+I21+I19+I17+I15</f>
        <v>640200</v>
      </c>
      <c r="J29" s="79">
        <f>I29/E29</f>
        <v>0.36346088338821392</v>
      </c>
      <c r="K29" s="78" t="e">
        <f>K27+K25+K23+K21+K19+K17+K15</f>
        <v>#REF!</v>
      </c>
      <c r="L29" s="86"/>
      <c r="M29" s="78" t="e">
        <f>M27+M25+M23+M21+M19+M17+M15</f>
        <v>#REF!</v>
      </c>
      <c r="N29" s="86"/>
      <c r="O29" s="78">
        <f>O27+O25+O23+O21+O19+O17+O15</f>
        <v>1734700</v>
      </c>
      <c r="P29" s="86"/>
      <c r="Q29" s="81">
        <f>Q27+Q25+Q23+Q21+Q19+Q17+Q15</f>
        <v>26700</v>
      </c>
      <c r="R29" s="487">
        <f>Q29/E29</f>
        <v>1.5158396729873964E-2</v>
      </c>
      <c r="S29" s="57"/>
      <c r="U29" s="59"/>
    </row>
    <row r="30" spans="1:21" s="403" customFormat="1" ht="13.8" x14ac:dyDescent="0.25">
      <c r="A30" s="206"/>
      <c r="B30" s="207"/>
      <c r="C30" s="207"/>
      <c r="D30" s="207"/>
      <c r="E30" s="207"/>
      <c r="F30" s="207"/>
      <c r="G30" s="207"/>
      <c r="H30" s="208"/>
      <c r="I30" s="207"/>
      <c r="J30" s="209"/>
      <c r="K30" s="207"/>
      <c r="L30" s="209"/>
      <c r="M30" s="207"/>
      <c r="N30" s="209"/>
      <c r="O30" s="207"/>
      <c r="P30" s="209"/>
      <c r="Q30" s="210"/>
      <c r="R30" s="488"/>
      <c r="S30" s="57"/>
      <c r="U30" s="59"/>
    </row>
    <row r="31" spans="1:21" s="403" customFormat="1" ht="13.8" x14ac:dyDescent="0.25">
      <c r="A31" s="496" t="s">
        <v>28</v>
      </c>
      <c r="B31" s="497"/>
      <c r="C31" s="497"/>
      <c r="D31" s="497"/>
      <c r="E31" s="196">
        <f>E29*7%</f>
        <v>123298.00000000001</v>
      </c>
      <c r="F31" s="182"/>
      <c r="G31" s="196">
        <f>G29*7%</f>
        <v>48615.000000000007</v>
      </c>
      <c r="H31" s="202"/>
      <c r="I31" s="196">
        <f>I29*7%</f>
        <v>44814.000000000007</v>
      </c>
      <c r="J31" s="198">
        <f>I31/E31</f>
        <v>0.36346088338821392</v>
      </c>
      <c r="K31" s="196" t="e">
        <f>K29*7%</f>
        <v>#REF!</v>
      </c>
      <c r="L31" s="202"/>
      <c r="M31" s="196" t="e">
        <f>M29*7%</f>
        <v>#REF!</v>
      </c>
      <c r="N31" s="202"/>
      <c r="O31" s="196">
        <f>O29*7%</f>
        <v>121429.00000000001</v>
      </c>
      <c r="P31" s="202"/>
      <c r="Q31" s="199">
        <f>Q29*7%</f>
        <v>1869.0000000000002</v>
      </c>
      <c r="R31" s="484">
        <f>Q31/E31</f>
        <v>1.5158396729873964E-2</v>
      </c>
      <c r="S31" s="57"/>
      <c r="U31" s="59"/>
    </row>
    <row r="32" spans="1:21" s="403" customFormat="1" ht="13.8" x14ac:dyDescent="0.25">
      <c r="A32" s="87"/>
      <c r="B32" s="88"/>
      <c r="C32" s="88"/>
      <c r="D32" s="88"/>
      <c r="E32" s="59"/>
      <c r="F32" s="59"/>
      <c r="G32" s="59"/>
      <c r="H32" s="82"/>
      <c r="I32" s="59"/>
      <c r="J32" s="83"/>
      <c r="K32" s="59"/>
      <c r="L32" s="83"/>
      <c r="M32" s="59"/>
      <c r="N32" s="83"/>
      <c r="O32" s="59"/>
      <c r="P32" s="83"/>
      <c r="Q32" s="77"/>
      <c r="R32" s="485"/>
      <c r="S32" s="57"/>
      <c r="U32" s="59"/>
    </row>
    <row r="33" spans="1:21" s="403" customFormat="1" ht="13.8" x14ac:dyDescent="0.25">
      <c r="A33" s="506" t="s">
        <v>29</v>
      </c>
      <c r="B33" s="507"/>
      <c r="C33" s="507"/>
      <c r="D33" s="507"/>
      <c r="E33" s="211">
        <f>E31+E29</f>
        <v>1884698</v>
      </c>
      <c r="F33" s="212"/>
      <c r="G33" s="211">
        <f>G31+G29</f>
        <v>743115</v>
      </c>
      <c r="H33" s="213">
        <f>G33/E33</f>
        <v>0.39428863404110365</v>
      </c>
      <c r="I33" s="211">
        <f>I31+I29</f>
        <v>685014</v>
      </c>
      <c r="J33" s="198">
        <f>I33/E33</f>
        <v>0.36346088338821392</v>
      </c>
      <c r="K33" s="211" t="e">
        <f>K31+K29</f>
        <v>#REF!</v>
      </c>
      <c r="L33" s="213" t="e">
        <f>K33/E33</f>
        <v>#REF!</v>
      </c>
      <c r="M33" s="211" t="e">
        <f>M31+M29</f>
        <v>#REF!</v>
      </c>
      <c r="N33" s="213" t="e">
        <f>M33/E33</f>
        <v>#REF!</v>
      </c>
      <c r="O33" s="211">
        <f>O31+O29</f>
        <v>1856129</v>
      </c>
      <c r="P33" s="478">
        <f>+O33/E33</f>
        <v>0.98484160327012604</v>
      </c>
      <c r="Q33" s="214">
        <f>Q31+Q29</f>
        <v>28569</v>
      </c>
      <c r="R33" s="489">
        <f>Q33/E33</f>
        <v>1.5158396729873964E-2</v>
      </c>
      <c r="S33" s="57"/>
      <c r="U33" s="59"/>
    </row>
    <row r="34" spans="1:21" s="403" customFormat="1" ht="13.8" x14ac:dyDescent="0.25">
      <c r="A34" s="206"/>
      <c r="B34" s="215"/>
      <c r="C34" s="215"/>
      <c r="D34" s="215"/>
      <c r="E34" s="215"/>
      <c r="F34" s="215"/>
      <c r="G34" s="215"/>
      <c r="H34" s="209"/>
      <c r="I34" s="215"/>
      <c r="J34" s="209"/>
      <c r="K34" s="215"/>
      <c r="L34" s="209"/>
      <c r="M34" s="215"/>
      <c r="N34" s="209"/>
      <c r="O34" s="215"/>
      <c r="P34" s="209"/>
      <c r="Q34" s="216"/>
      <c r="R34" s="488"/>
      <c r="S34" s="57"/>
      <c r="U34" s="59"/>
    </row>
    <row r="35" spans="1:21" s="403" customFormat="1" ht="13.8" x14ac:dyDescent="0.25">
      <c r="A35" s="501" t="s">
        <v>30</v>
      </c>
      <c r="B35" s="502"/>
      <c r="C35" s="502"/>
      <c r="D35" s="502"/>
      <c r="E35" s="404"/>
      <c r="F35" s="404"/>
      <c r="G35" s="405">
        <f>G3-G33</f>
        <v>10764.20000000007</v>
      </c>
      <c r="H35" s="406"/>
      <c r="I35" s="405">
        <f>G3-I33</f>
        <v>68865.20000000007</v>
      </c>
      <c r="J35" s="406"/>
      <c r="K35" s="405" t="e">
        <f>G3+K3-K33</f>
        <v>#REF!</v>
      </c>
      <c r="L35" s="406"/>
      <c r="M35" s="405" t="e">
        <f>G3+K3+M3-M33</f>
        <v>#REF!</v>
      </c>
      <c r="N35" s="406"/>
      <c r="O35" s="405">
        <f>G3+K3+M3-O33</f>
        <v>28569</v>
      </c>
      <c r="P35" s="406"/>
      <c r="Q35" s="407">
        <f>+E33-O33</f>
        <v>28569</v>
      </c>
      <c r="R35" s="490"/>
      <c r="S35" s="59"/>
      <c r="T35" s="59"/>
      <c r="U35" s="59"/>
    </row>
    <row r="36" spans="1:21" s="403" customFormat="1" ht="13.8" x14ac:dyDescent="0.25">
      <c r="A36" s="89"/>
      <c r="B36" s="90"/>
      <c r="C36" s="90"/>
      <c r="D36" s="90"/>
      <c r="E36" s="90"/>
      <c r="F36" s="91"/>
      <c r="G36" s="92"/>
      <c r="H36" s="93"/>
      <c r="I36" s="93"/>
      <c r="J36" s="93"/>
      <c r="K36" s="90"/>
      <c r="L36" s="93"/>
      <c r="M36" s="91"/>
      <c r="N36" s="93"/>
      <c r="O36" s="93"/>
      <c r="P36" s="93"/>
      <c r="Q36" s="91"/>
      <c r="R36" s="491"/>
      <c r="S36" s="57"/>
      <c r="U36" s="59"/>
    </row>
    <row r="37" spans="1:21" s="403" customFormat="1" ht="13.8" x14ac:dyDescent="0.25">
      <c r="A37" s="408" t="s">
        <v>31</v>
      </c>
      <c r="B37" s="408"/>
      <c r="C37" s="408"/>
      <c r="D37" s="408"/>
      <c r="E37" s="408"/>
      <c r="F37" s="409"/>
      <c r="G37" s="410"/>
      <c r="H37" s="217">
        <f>+G33/G3</f>
        <v>0.98572158510275909</v>
      </c>
      <c r="I37" s="411"/>
      <c r="J37" s="217">
        <f>I33/G3</f>
        <v>0.90865220847053474</v>
      </c>
      <c r="K37" s="408"/>
      <c r="L37" s="217" t="e">
        <f>+K33/(G3+K3)</f>
        <v>#REF!</v>
      </c>
      <c r="M37" s="409"/>
      <c r="N37" s="218" t="e">
        <f>+M33/(K3+M3+G3)</f>
        <v>#REF!</v>
      </c>
      <c r="O37" s="411"/>
      <c r="P37" s="218">
        <f>O33/(G3+K3+M3)</f>
        <v>0.98484160327012604</v>
      </c>
      <c r="Q37" s="409"/>
      <c r="R37" s="492"/>
      <c r="S37" s="57"/>
      <c r="U37" s="59"/>
    </row>
    <row r="38" spans="1:21" ht="15.6" x14ac:dyDescent="0.25">
      <c r="A38" s="94"/>
      <c r="B38" s="94"/>
      <c r="C38" s="94"/>
      <c r="D38" s="94"/>
      <c r="E38" s="94"/>
      <c r="F38" s="94"/>
      <c r="G38" s="94"/>
      <c r="H38" s="94"/>
      <c r="I38" s="94"/>
      <c r="J38" s="94"/>
      <c r="K38" s="94"/>
      <c r="L38" s="94"/>
      <c r="M38" s="94"/>
      <c r="N38" s="94"/>
      <c r="O38" s="94"/>
      <c r="P38" s="94"/>
      <c r="Q38" s="94"/>
      <c r="R38" s="493"/>
      <c r="S38" s="57"/>
      <c r="U38" s="59"/>
    </row>
    <row r="39" spans="1:21" s="403" customFormat="1" ht="13.8" x14ac:dyDescent="0.25">
      <c r="A39" s="60" t="s">
        <v>32</v>
      </c>
      <c r="B39" s="73"/>
      <c r="C39" s="73"/>
      <c r="D39" s="73"/>
      <c r="E39" s="73"/>
      <c r="F39" s="59"/>
      <c r="G39" s="418"/>
      <c r="H39" s="61"/>
      <c r="I39" s="61"/>
      <c r="J39" s="61"/>
      <c r="K39" s="73"/>
      <c r="L39" s="61"/>
      <c r="M39" s="59"/>
      <c r="N39" s="61"/>
      <c r="O39" s="61"/>
      <c r="P39" s="61"/>
      <c r="Q39" s="59"/>
      <c r="R39" s="494"/>
      <c r="S39" s="57"/>
      <c r="U39" s="59"/>
    </row>
    <row r="40" spans="1:21" s="403" customFormat="1" ht="13.8" x14ac:dyDescent="0.25">
      <c r="A40" s="503" t="s">
        <v>33</v>
      </c>
      <c r="B40" s="504"/>
      <c r="C40" s="504"/>
      <c r="D40" s="504"/>
      <c r="E40" s="504"/>
      <c r="F40" s="504"/>
      <c r="G40" s="504"/>
      <c r="H40" s="504"/>
      <c r="I40" s="504"/>
      <c r="J40" s="504"/>
      <c r="K40" s="504"/>
      <c r="L40" s="504"/>
      <c r="M40" s="504"/>
      <c r="N40" s="504"/>
      <c r="O40" s="504"/>
      <c r="P40" s="504"/>
      <c r="Q40" s="504"/>
      <c r="R40" s="504"/>
      <c r="S40" s="57"/>
      <c r="U40" s="59"/>
    </row>
    <row r="41" spans="1:21" ht="15.6" x14ac:dyDescent="0.25">
      <c r="A41" s="73"/>
      <c r="B41" s="59"/>
      <c r="C41" s="59"/>
      <c r="D41" s="59"/>
      <c r="E41" s="59"/>
      <c r="F41" s="59"/>
      <c r="G41" s="59"/>
      <c r="H41" s="61"/>
      <c r="I41" s="419"/>
      <c r="J41" s="419"/>
      <c r="K41" s="419"/>
      <c r="L41" s="420"/>
      <c r="M41" s="94"/>
      <c r="N41" s="94"/>
      <c r="O41" s="94"/>
      <c r="P41" s="419"/>
      <c r="Q41" s="94"/>
      <c r="R41" s="493"/>
      <c r="S41" s="57"/>
      <c r="U41" s="59"/>
    </row>
    <row r="42" spans="1:21" s="403" customFormat="1" ht="13.8" x14ac:dyDescent="0.25">
      <c r="A42" s="412" t="s">
        <v>34</v>
      </c>
      <c r="B42" s="59"/>
      <c r="C42" s="59"/>
      <c r="D42" s="413"/>
      <c r="E42" s="413"/>
      <c r="F42" s="70"/>
      <c r="G42" s="70"/>
      <c r="H42" s="72"/>
      <c r="I42" s="59"/>
      <c r="J42" s="59"/>
      <c r="K42" s="59"/>
      <c r="L42" s="61"/>
      <c r="M42" s="59"/>
      <c r="N42" s="61"/>
      <c r="O42" s="61"/>
      <c r="P42" s="61"/>
      <c r="Q42" s="59"/>
      <c r="R42" s="494"/>
      <c r="S42" s="57"/>
      <c r="U42" s="59"/>
    </row>
    <row r="43" spans="1:21" s="403" customFormat="1" ht="13.8" x14ac:dyDescent="0.25">
      <c r="A43" s="412" t="s">
        <v>35</v>
      </c>
      <c r="B43" s="59"/>
      <c r="C43" s="59"/>
      <c r="D43" s="70"/>
      <c r="E43" s="421"/>
      <c r="F43" s="70"/>
      <c r="G43" s="70"/>
      <c r="H43" s="59"/>
      <c r="I43" s="59"/>
      <c r="J43" s="59"/>
      <c r="K43" s="59"/>
      <c r="L43" s="61"/>
      <c r="M43" s="59"/>
      <c r="N43" s="61"/>
      <c r="O43" s="61"/>
      <c r="P43" s="61"/>
      <c r="Q43" s="59"/>
      <c r="R43" s="494"/>
      <c r="S43" s="57"/>
      <c r="U43" s="59"/>
    </row>
    <row r="44" spans="1:21" s="403" customFormat="1" ht="13.8" x14ac:dyDescent="0.25">
      <c r="A44" s="414"/>
      <c r="B44" s="59"/>
      <c r="C44" s="59"/>
      <c r="D44" s="59"/>
      <c r="E44" s="59"/>
      <c r="F44" s="59"/>
      <c r="G44" s="59"/>
      <c r="H44" s="59"/>
      <c r="I44" s="59"/>
      <c r="J44" s="59"/>
      <c r="K44" s="59"/>
      <c r="L44" s="61"/>
      <c r="M44" s="59"/>
      <c r="N44" s="61"/>
      <c r="O44" s="61"/>
      <c r="P44" s="61"/>
      <c r="Q44" s="59"/>
      <c r="R44" s="494"/>
      <c r="S44" s="57"/>
      <c r="U44" s="59"/>
    </row>
    <row r="45" spans="1:21" s="403" customFormat="1" ht="13.8" x14ac:dyDescent="0.25">
      <c r="A45" s="69"/>
      <c r="B45" s="70"/>
      <c r="C45" s="70"/>
      <c r="D45" s="415"/>
      <c r="E45" s="70"/>
      <c r="F45" s="415"/>
      <c r="G45" s="415"/>
      <c r="H45" s="70"/>
      <c r="I45" s="59"/>
      <c r="J45" s="59"/>
      <c r="K45" s="59"/>
      <c r="L45" s="61"/>
      <c r="M45" s="59"/>
      <c r="N45" s="61"/>
      <c r="O45" s="61"/>
      <c r="P45" s="61"/>
      <c r="Q45" s="59"/>
      <c r="R45" s="494"/>
      <c r="S45" s="57"/>
      <c r="U45" s="59"/>
    </row>
    <row r="46" spans="1:21" s="403" customFormat="1" ht="13.8" x14ac:dyDescent="0.25">
      <c r="A46" s="416"/>
      <c r="B46" s="68" t="s">
        <v>36</v>
      </c>
      <c r="C46" s="68"/>
      <c r="D46" s="73"/>
      <c r="E46" s="73" t="s">
        <v>37</v>
      </c>
      <c r="F46" s="73"/>
      <c r="G46" s="73"/>
      <c r="H46" s="68" t="s">
        <v>38</v>
      </c>
      <c r="I46" s="59"/>
      <c r="J46" s="59"/>
      <c r="K46" s="59"/>
      <c r="L46" s="61"/>
      <c r="M46" s="59"/>
      <c r="N46" s="61"/>
      <c r="O46" s="61"/>
      <c r="P46" s="61"/>
      <c r="Q46" s="59"/>
      <c r="R46" s="494"/>
      <c r="S46" s="57"/>
      <c r="U46" s="59"/>
    </row>
    <row r="47" spans="1:21" s="403" customFormat="1" ht="13.8" x14ac:dyDescent="0.25">
      <c r="A47" s="416"/>
      <c r="B47" s="72"/>
      <c r="C47" s="72"/>
      <c r="D47" s="59"/>
      <c r="E47" s="59"/>
      <c r="F47" s="59"/>
      <c r="G47" s="59"/>
      <c r="H47" s="72"/>
      <c r="I47" s="59"/>
      <c r="J47" s="59"/>
      <c r="K47" s="59"/>
      <c r="L47" s="61"/>
      <c r="M47" s="59"/>
      <c r="N47" s="61"/>
      <c r="O47" s="61"/>
      <c r="P47" s="61"/>
      <c r="Q47" s="59"/>
      <c r="R47" s="494"/>
      <c r="S47" s="57"/>
      <c r="U47" s="59"/>
    </row>
    <row r="48" spans="1:21" s="403" customFormat="1" ht="13.8" x14ac:dyDescent="0.25">
      <c r="A48" s="503" t="s">
        <v>39</v>
      </c>
      <c r="B48" s="505"/>
      <c r="C48" s="505"/>
      <c r="D48" s="505"/>
      <c r="E48" s="505"/>
      <c r="F48" s="505"/>
      <c r="G48" s="505"/>
      <c r="H48" s="505"/>
      <c r="I48" s="505"/>
      <c r="J48" s="505"/>
      <c r="K48" s="505"/>
      <c r="L48" s="505"/>
      <c r="M48" s="505"/>
      <c r="N48" s="505"/>
      <c r="O48" s="505"/>
      <c r="P48" s="505"/>
      <c r="Q48" s="59"/>
      <c r="R48" s="494"/>
      <c r="S48" s="57"/>
      <c r="U48" s="59"/>
    </row>
    <row r="49" spans="1:21" s="403" customFormat="1" ht="13.8" x14ac:dyDescent="0.25">
      <c r="A49" s="59"/>
      <c r="B49" s="59"/>
      <c r="C49" s="59"/>
      <c r="D49" s="59"/>
      <c r="E49" s="59"/>
      <c r="F49" s="59"/>
      <c r="G49" s="59"/>
      <c r="H49" s="59"/>
      <c r="I49" s="59"/>
      <c r="J49" s="59"/>
      <c r="K49" s="59"/>
      <c r="L49" s="417"/>
      <c r="M49" s="61"/>
      <c r="N49" s="61"/>
      <c r="O49" s="61"/>
      <c r="P49" s="59"/>
      <c r="Q49" s="61"/>
      <c r="R49" s="494"/>
      <c r="S49" s="57"/>
      <c r="U49" s="59"/>
    </row>
    <row r="50" spans="1:21" s="403" customFormat="1" ht="13.8" x14ac:dyDescent="0.25">
      <c r="A50" s="412" t="s">
        <v>34</v>
      </c>
      <c r="B50" s="59"/>
      <c r="C50" s="59"/>
      <c r="D50" s="413"/>
      <c r="E50" s="413"/>
      <c r="F50" s="70"/>
      <c r="G50" s="70"/>
      <c r="H50" s="72"/>
      <c r="I50" s="59"/>
      <c r="J50" s="61"/>
      <c r="K50" s="59"/>
      <c r="L50" s="61"/>
      <c r="M50" s="59"/>
      <c r="N50" s="61"/>
      <c r="O50" s="61"/>
      <c r="P50" s="61"/>
      <c r="Q50" s="59"/>
      <c r="R50" s="494"/>
      <c r="S50" s="57"/>
      <c r="U50" s="59"/>
    </row>
    <row r="51" spans="1:21" s="403" customFormat="1" ht="13.8" x14ac:dyDescent="0.25">
      <c r="A51" s="412" t="s">
        <v>35</v>
      </c>
      <c r="B51" s="59"/>
      <c r="C51" s="59"/>
      <c r="D51" s="70"/>
      <c r="E51" s="70"/>
      <c r="F51" s="70"/>
      <c r="G51" s="70"/>
      <c r="H51" s="59"/>
      <c r="I51" s="59"/>
      <c r="J51" s="61"/>
      <c r="K51" s="59"/>
      <c r="L51" s="61"/>
      <c r="M51" s="59"/>
      <c r="N51" s="61"/>
      <c r="O51" s="61"/>
      <c r="P51" s="61"/>
      <c r="Q51" s="59"/>
      <c r="R51" s="494"/>
      <c r="S51" s="57"/>
      <c r="U51" s="59"/>
    </row>
    <row r="52" spans="1:21" s="403" customFormat="1" ht="13.8" x14ac:dyDescent="0.25">
      <c r="A52" s="73"/>
      <c r="B52" s="59"/>
      <c r="C52" s="59"/>
      <c r="D52" s="59"/>
      <c r="E52" s="59"/>
      <c r="F52" s="59"/>
      <c r="G52" s="59"/>
      <c r="H52" s="61"/>
      <c r="I52" s="61"/>
      <c r="J52" s="61"/>
      <c r="K52" s="59"/>
      <c r="L52" s="61"/>
      <c r="M52" s="59"/>
      <c r="N52" s="61"/>
      <c r="O52" s="61"/>
      <c r="P52" s="61"/>
      <c r="Q52" s="59"/>
      <c r="R52" s="494"/>
      <c r="S52" s="57"/>
      <c r="U52" s="59"/>
    </row>
    <row r="53" spans="1:21" s="403" customFormat="1" ht="13.8" x14ac:dyDescent="0.25">
      <c r="A53" s="69"/>
      <c r="B53" s="70"/>
      <c r="C53" s="70"/>
      <c r="D53" s="415"/>
      <c r="E53" s="70"/>
      <c r="F53" s="415"/>
      <c r="G53" s="415"/>
      <c r="H53" s="70"/>
      <c r="I53" s="61"/>
      <c r="J53" s="61"/>
      <c r="K53" s="59"/>
      <c r="L53" s="61"/>
      <c r="M53" s="59"/>
      <c r="N53" s="61"/>
      <c r="O53" s="61"/>
      <c r="P53" s="61"/>
      <c r="Q53" s="59"/>
      <c r="R53" s="494"/>
      <c r="S53" s="57"/>
      <c r="U53" s="59"/>
    </row>
    <row r="54" spans="1:21" s="403" customFormat="1" ht="13.8" x14ac:dyDescent="0.25">
      <c r="A54" s="416"/>
      <c r="B54" s="68" t="s">
        <v>36</v>
      </c>
      <c r="C54" s="68"/>
      <c r="D54" s="73"/>
      <c r="E54" s="73" t="s">
        <v>37</v>
      </c>
      <c r="F54" s="73"/>
      <c r="G54" s="73"/>
      <c r="H54" s="68" t="s">
        <v>38</v>
      </c>
      <c r="I54" s="61"/>
      <c r="J54" s="61"/>
      <c r="K54" s="59"/>
      <c r="L54" s="61"/>
      <c r="M54" s="59"/>
      <c r="N54" s="61"/>
      <c r="O54" s="61"/>
      <c r="P54" s="61"/>
      <c r="Q54" s="59"/>
      <c r="R54" s="494"/>
      <c r="S54" s="57"/>
      <c r="U54" s="59"/>
    </row>
    <row r="55" spans="1:21" s="403" customFormat="1" ht="13.8" x14ac:dyDescent="0.25">
      <c r="A55" s="73"/>
      <c r="B55" s="59"/>
      <c r="C55" s="59"/>
      <c r="D55" s="59"/>
      <c r="E55" s="59"/>
      <c r="F55" s="59"/>
      <c r="G55" s="59"/>
      <c r="H55" s="61"/>
      <c r="I55" s="61"/>
      <c r="J55" s="61"/>
      <c r="K55" s="59"/>
      <c r="L55" s="61"/>
      <c r="M55" s="59"/>
      <c r="N55" s="61"/>
      <c r="O55" s="61"/>
      <c r="P55" s="61"/>
      <c r="Q55" s="59"/>
      <c r="R55" s="59"/>
      <c r="S55" s="57"/>
      <c r="U55" s="59"/>
    </row>
    <row r="56" spans="1:21" s="403" customFormat="1" ht="13.8" x14ac:dyDescent="0.25">
      <c r="A56" s="60"/>
      <c r="B56" s="73"/>
      <c r="C56" s="73"/>
      <c r="D56" s="73"/>
      <c r="E56" s="73"/>
      <c r="F56" s="59"/>
      <c r="G56" s="418"/>
      <c r="H56" s="61"/>
      <c r="I56" s="61"/>
      <c r="J56" s="61"/>
      <c r="K56" s="73"/>
      <c r="L56" s="61"/>
      <c r="M56" s="59"/>
      <c r="N56" s="61"/>
      <c r="O56" s="61"/>
      <c r="P56" s="61"/>
      <c r="Q56" s="59"/>
      <c r="R56" s="59"/>
      <c r="S56" s="57"/>
      <c r="U56" s="59"/>
    </row>
    <row r="57" spans="1:21" s="403" customFormat="1" ht="13.8" x14ac:dyDescent="0.25">
      <c r="A57" s="73" t="s">
        <v>40</v>
      </c>
      <c r="B57" s="59"/>
      <c r="C57" s="59"/>
      <c r="D57" s="59"/>
      <c r="E57" s="59"/>
      <c r="F57" s="59"/>
      <c r="G57" s="59"/>
      <c r="H57" s="61"/>
      <c r="I57" s="61"/>
      <c r="J57" s="61"/>
      <c r="K57" s="59"/>
      <c r="L57" s="61"/>
      <c r="M57" s="59"/>
      <c r="N57" s="61"/>
      <c r="O57" s="61"/>
      <c r="P57" s="61"/>
      <c r="Q57" s="59"/>
      <c r="R57" s="59"/>
      <c r="S57" s="57"/>
      <c r="U57" s="59"/>
    </row>
    <row r="58" spans="1:21" s="403" customFormat="1" ht="13.8" x14ac:dyDescent="0.25">
      <c r="A58" s="73"/>
      <c r="B58" s="59"/>
      <c r="C58" s="59"/>
      <c r="D58" s="59"/>
      <c r="E58" s="59"/>
      <c r="F58" s="59"/>
      <c r="G58" s="59"/>
      <c r="H58" s="61"/>
      <c r="I58" s="61"/>
      <c r="J58" s="61"/>
      <c r="K58" s="59"/>
      <c r="L58" s="61"/>
      <c r="M58" s="59"/>
      <c r="N58" s="61"/>
      <c r="O58" s="61"/>
      <c r="P58" s="61"/>
      <c r="Q58" s="59"/>
      <c r="R58" s="59"/>
      <c r="S58" s="57"/>
      <c r="U58" s="59"/>
    </row>
    <row r="59" spans="1:21" s="403" customFormat="1" ht="13.8" x14ac:dyDescent="0.25">
      <c r="A59" s="73"/>
      <c r="B59" s="59"/>
      <c r="C59" s="59"/>
      <c r="D59" s="59"/>
      <c r="E59" s="59"/>
      <c r="F59" s="59"/>
      <c r="G59" s="59"/>
      <c r="H59" s="61"/>
      <c r="I59" s="61"/>
      <c r="J59" s="61"/>
      <c r="K59" s="59"/>
      <c r="L59" s="61"/>
      <c r="M59" s="59"/>
      <c r="N59" s="61"/>
      <c r="O59" s="61"/>
      <c r="P59" s="61"/>
      <c r="Q59" s="59"/>
      <c r="R59" s="59"/>
      <c r="S59" s="57"/>
      <c r="U59" s="59"/>
    </row>
    <row r="60" spans="1:21" s="403" customFormat="1" ht="13.8" x14ac:dyDescent="0.25">
      <c r="A60" s="412" t="s">
        <v>34</v>
      </c>
      <c r="B60" s="59"/>
      <c r="C60" s="59"/>
      <c r="D60" s="413"/>
      <c r="E60" s="413"/>
      <c r="F60" s="70"/>
      <c r="G60" s="59"/>
      <c r="H60" s="61"/>
      <c r="I60" s="61"/>
      <c r="J60" s="61"/>
      <c r="K60" s="59"/>
      <c r="L60" s="61"/>
      <c r="M60" s="59"/>
      <c r="N60" s="61"/>
      <c r="O60" s="61"/>
      <c r="P60" s="61"/>
      <c r="Q60" s="59"/>
      <c r="R60" s="494"/>
      <c r="S60" s="57"/>
      <c r="U60" s="59"/>
    </row>
    <row r="61" spans="1:21" s="403" customFormat="1" ht="13.8" x14ac:dyDescent="0.25">
      <c r="A61" s="412" t="s">
        <v>35</v>
      </c>
      <c r="B61" s="59"/>
      <c r="C61" s="59"/>
      <c r="D61" s="70"/>
      <c r="E61" s="70"/>
      <c r="F61" s="70"/>
      <c r="G61" s="59"/>
      <c r="H61" s="61"/>
      <c r="I61" s="61"/>
      <c r="J61" s="61"/>
      <c r="K61" s="59"/>
      <c r="L61" s="61"/>
      <c r="M61" s="59"/>
      <c r="N61" s="61"/>
      <c r="O61" s="61"/>
      <c r="P61" s="61"/>
      <c r="Q61" s="59"/>
      <c r="R61" s="494"/>
      <c r="S61" s="57"/>
      <c r="U61" s="59"/>
    </row>
    <row r="62" spans="1:21" s="403" customFormat="1" ht="13.8" x14ac:dyDescent="0.25">
      <c r="A62" s="73"/>
      <c r="B62" s="59"/>
      <c r="C62" s="59"/>
      <c r="D62" s="59"/>
      <c r="E62" s="59"/>
      <c r="F62" s="59"/>
      <c r="G62" s="59"/>
      <c r="H62" s="61"/>
      <c r="I62" s="61"/>
      <c r="J62" s="61"/>
      <c r="K62" s="59"/>
      <c r="L62" s="61"/>
      <c r="M62" s="59"/>
      <c r="N62" s="61"/>
      <c r="O62" s="61"/>
      <c r="P62" s="61"/>
      <c r="Q62" s="59"/>
      <c r="R62" s="494"/>
      <c r="S62" s="57"/>
      <c r="U62" s="59"/>
    </row>
    <row r="63" spans="1:21" s="403" customFormat="1" ht="13.8" x14ac:dyDescent="0.25">
      <c r="A63" s="69"/>
      <c r="B63" s="70"/>
      <c r="C63" s="70"/>
      <c r="D63" s="415"/>
      <c r="E63" s="70"/>
      <c r="F63" s="415"/>
      <c r="G63" s="59"/>
      <c r="H63" s="61"/>
      <c r="I63" s="61"/>
      <c r="J63" s="61"/>
      <c r="K63" s="59"/>
      <c r="L63" s="61"/>
      <c r="M63" s="59"/>
      <c r="N63" s="61"/>
      <c r="O63" s="61"/>
      <c r="P63" s="61"/>
      <c r="Q63" s="59"/>
      <c r="R63" s="494"/>
      <c r="S63" s="57"/>
      <c r="U63" s="59"/>
    </row>
    <row r="64" spans="1:21" s="403" customFormat="1" ht="13.8" x14ac:dyDescent="0.25">
      <c r="A64" s="416"/>
      <c r="B64" s="68" t="s">
        <v>36</v>
      </c>
      <c r="C64" s="68"/>
      <c r="D64" s="73"/>
      <c r="E64" s="73" t="s">
        <v>37</v>
      </c>
      <c r="F64" s="73"/>
      <c r="G64" s="59"/>
      <c r="H64" s="61"/>
      <c r="I64" s="61"/>
      <c r="J64" s="61"/>
      <c r="K64" s="59"/>
      <c r="L64" s="61"/>
      <c r="M64" s="59"/>
      <c r="N64" s="61"/>
      <c r="O64" s="61"/>
      <c r="P64" s="61"/>
      <c r="Q64" s="59"/>
      <c r="R64" s="494"/>
      <c r="S64" s="57"/>
      <c r="U64" s="59"/>
    </row>
    <row r="65" spans="1:21" ht="13.8" x14ac:dyDescent="0.25">
      <c r="A65" s="73"/>
      <c r="B65" s="59"/>
      <c r="C65" s="59"/>
      <c r="D65" s="59"/>
      <c r="E65" s="59"/>
      <c r="F65" s="59"/>
      <c r="G65" s="59"/>
      <c r="H65" s="61"/>
      <c r="I65" s="61"/>
      <c r="J65" s="61"/>
      <c r="K65" s="59"/>
      <c r="L65" s="61"/>
      <c r="M65" s="59"/>
      <c r="N65" s="61"/>
      <c r="O65" s="61"/>
      <c r="P65" s="61"/>
      <c r="Q65" s="59"/>
      <c r="R65" s="494"/>
      <c r="S65" s="57"/>
      <c r="U65" s="59"/>
    </row>
  </sheetData>
  <mergeCells count="6">
    <mergeCell ref="A31:D31"/>
    <mergeCell ref="A1:R1"/>
    <mergeCell ref="A35:D35"/>
    <mergeCell ref="A40:R40"/>
    <mergeCell ref="A48:P48"/>
    <mergeCell ref="A33:D33"/>
  </mergeCells>
  <pageMargins left="0.7" right="0.7" top="0.75" bottom="0.75" header="0.3" footer="0.3"/>
  <pageSetup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998"/>
  <sheetViews>
    <sheetView zoomScale="85" zoomScaleNormal="85" workbookViewId="0">
      <selection activeCell="G19" sqref="G19"/>
    </sheetView>
  </sheetViews>
  <sheetFormatPr defaultColWidth="14.44140625" defaultRowHeight="15" customHeight="1" x14ac:dyDescent="0.25"/>
  <cols>
    <col min="1" max="1" width="29.6640625" customWidth="1"/>
    <col min="2" max="2" width="52.88671875" customWidth="1"/>
    <col min="3" max="3" width="10.5546875" customWidth="1"/>
    <col min="4" max="4" width="12" customWidth="1"/>
    <col min="5" max="5" width="10.5546875" customWidth="1"/>
    <col min="6" max="6" width="11.88671875" customWidth="1"/>
    <col min="7" max="7" width="12" customWidth="1"/>
    <col min="8" max="8" width="13" customWidth="1"/>
    <col min="9" max="9" width="13.109375" customWidth="1"/>
    <col min="10" max="16" width="9.109375" customWidth="1"/>
    <col min="17" max="24" width="17.33203125" customWidth="1"/>
  </cols>
  <sheetData>
    <row r="1" spans="1:8" ht="13.2" x14ac:dyDescent="0.25">
      <c r="A1" s="231" t="s">
        <v>41</v>
      </c>
      <c r="B1" s="236"/>
      <c r="C1" s="159"/>
      <c r="D1" s="159"/>
      <c r="E1" s="159"/>
      <c r="F1" s="232"/>
      <c r="G1" s="159"/>
      <c r="H1" s="159"/>
    </row>
    <row r="2" spans="1:8" ht="12" customHeight="1" x14ac:dyDescent="0.25">
      <c r="A2" s="231" t="s">
        <v>42</v>
      </c>
      <c r="B2" s="236"/>
      <c r="C2" s="159"/>
      <c r="D2" s="159"/>
      <c r="E2" s="159"/>
      <c r="F2" s="232"/>
      <c r="G2" s="159"/>
      <c r="H2" s="159"/>
    </row>
    <row r="3" spans="1:8" ht="12" customHeight="1" x14ac:dyDescent="0.25">
      <c r="A3" s="233" t="s">
        <v>43</v>
      </c>
      <c r="B3" s="237"/>
      <c r="C3" s="159"/>
      <c r="D3" s="159"/>
      <c r="E3" s="159"/>
      <c r="F3" s="234"/>
      <c r="G3" s="159"/>
      <c r="H3" s="159"/>
    </row>
    <row r="4" spans="1:8" ht="12" customHeight="1" x14ac:dyDescent="0.25">
      <c r="A4" s="231" t="s">
        <v>44</v>
      </c>
      <c r="B4" s="236"/>
      <c r="C4" s="159"/>
      <c r="D4" s="159"/>
      <c r="E4" s="159"/>
      <c r="F4" s="232"/>
      <c r="G4" s="159"/>
      <c r="H4" s="159"/>
    </row>
    <row r="5" spans="1:8" ht="12" customHeight="1" x14ac:dyDescent="0.25">
      <c r="A5" s="231" t="s">
        <v>45</v>
      </c>
      <c r="B5" s="236"/>
      <c r="C5" s="159"/>
      <c r="D5" s="159"/>
      <c r="E5" s="159"/>
      <c r="F5" s="235"/>
      <c r="G5" s="159"/>
      <c r="H5" s="159"/>
    </row>
    <row r="6" spans="1:8" ht="12.75" customHeight="1" thickBot="1" x14ac:dyDescent="0.3">
      <c r="A6" s="159"/>
      <c r="B6" s="159"/>
      <c r="C6" s="159"/>
      <c r="D6" s="159"/>
      <c r="E6" s="171"/>
      <c r="F6" s="230"/>
      <c r="G6" s="160"/>
      <c r="H6" s="159"/>
    </row>
    <row r="7" spans="1:8" ht="22.2" customHeight="1" x14ac:dyDescent="0.25">
      <c r="A7" s="514" t="s">
        <v>46</v>
      </c>
      <c r="B7" s="515"/>
      <c r="C7" s="516"/>
      <c r="D7" s="516"/>
      <c r="E7" s="516"/>
      <c r="F7" s="516"/>
      <c r="G7" s="516"/>
      <c r="H7" s="517"/>
    </row>
    <row r="8" spans="1:8" ht="76.95" customHeight="1" thickBot="1" x14ac:dyDescent="0.3">
      <c r="A8" s="510" t="s">
        <v>47</v>
      </c>
      <c r="B8" s="511"/>
      <c r="C8" s="512"/>
      <c r="D8" s="512"/>
      <c r="E8" s="512"/>
      <c r="F8" s="512"/>
      <c r="G8" s="512"/>
      <c r="H8" s="513"/>
    </row>
    <row r="9" spans="1:8" ht="28.95" customHeight="1" thickBot="1" x14ac:dyDescent="0.3">
      <c r="A9" s="49" t="s">
        <v>48</v>
      </c>
      <c r="B9" s="49" t="s">
        <v>49</v>
      </c>
      <c r="C9" s="49" t="s">
        <v>50</v>
      </c>
      <c r="D9" s="49" t="s">
        <v>51</v>
      </c>
      <c r="E9" s="50" t="s">
        <v>52</v>
      </c>
      <c r="F9" s="227" t="s">
        <v>53</v>
      </c>
      <c r="G9" s="51" t="s">
        <v>54</v>
      </c>
      <c r="H9" s="228" t="s">
        <v>55</v>
      </c>
    </row>
    <row r="10" spans="1:8" ht="13.8" x14ac:dyDescent="0.25">
      <c r="A10" s="243" t="s">
        <v>56</v>
      </c>
      <c r="B10" s="238"/>
      <c r="C10" s="238"/>
      <c r="D10" s="238"/>
      <c r="E10" s="239"/>
      <c r="F10" s="240"/>
      <c r="G10" s="241"/>
      <c r="H10" s="242"/>
    </row>
    <row r="11" spans="1:8" ht="13.8" x14ac:dyDescent="0.25">
      <c r="A11" s="518" t="s">
        <v>57</v>
      </c>
      <c r="B11" s="519"/>
      <c r="C11" s="520"/>
      <c r="D11" s="520"/>
      <c r="E11" s="520"/>
      <c r="F11" s="520"/>
      <c r="G11" s="520"/>
      <c r="H11" s="521"/>
    </row>
    <row r="12" spans="1:8" ht="41.4" x14ac:dyDescent="0.25">
      <c r="A12" s="1" t="s">
        <v>58</v>
      </c>
      <c r="B12" s="226" t="s">
        <v>59</v>
      </c>
      <c r="C12" s="2">
        <v>1</v>
      </c>
      <c r="D12" s="95">
        <v>3000</v>
      </c>
      <c r="E12" s="25">
        <v>12</v>
      </c>
      <c r="F12" s="26" t="s">
        <v>60</v>
      </c>
      <c r="G12" s="27">
        <v>0.5</v>
      </c>
      <c r="H12" s="97">
        <f t="shared" ref="H12:H15" si="0">C12*D12*E12*G12</f>
        <v>18000</v>
      </c>
    </row>
    <row r="13" spans="1:8" ht="27.6" x14ac:dyDescent="0.25">
      <c r="A13" s="1" t="s">
        <v>61</v>
      </c>
      <c r="B13" s="226" t="s">
        <v>62</v>
      </c>
      <c r="C13" s="2">
        <v>6</v>
      </c>
      <c r="D13" s="95">
        <v>1000</v>
      </c>
      <c r="E13" s="25">
        <v>12</v>
      </c>
      <c r="F13" s="26" t="s">
        <v>60</v>
      </c>
      <c r="G13" s="27">
        <v>0.1</v>
      </c>
      <c r="H13" s="97">
        <f t="shared" si="0"/>
        <v>7200</v>
      </c>
    </row>
    <row r="14" spans="1:8" ht="13.8" x14ac:dyDescent="0.25">
      <c r="A14" s="1"/>
      <c r="B14" s="226"/>
      <c r="C14" s="4"/>
      <c r="D14" s="96"/>
      <c r="E14" s="25"/>
      <c r="F14" s="26"/>
      <c r="G14" s="27"/>
      <c r="H14" s="97">
        <f t="shared" si="0"/>
        <v>0</v>
      </c>
    </row>
    <row r="15" spans="1:8" ht="13.8" x14ac:dyDescent="0.25">
      <c r="A15" s="1"/>
      <c r="B15" s="226"/>
      <c r="C15" s="4"/>
      <c r="D15" s="96"/>
      <c r="E15" s="25"/>
      <c r="F15" s="26"/>
      <c r="G15" s="27"/>
      <c r="H15" s="97">
        <f t="shared" si="0"/>
        <v>0</v>
      </c>
    </row>
    <row r="16" spans="1:8" ht="13.8" x14ac:dyDescent="0.25">
      <c r="A16" s="52" t="s">
        <v>63</v>
      </c>
      <c r="B16" s="225"/>
      <c r="C16" s="53" t="s">
        <v>64</v>
      </c>
      <c r="D16" s="54" t="s">
        <v>64</v>
      </c>
      <c r="E16" s="53"/>
      <c r="F16" s="55"/>
      <c r="G16" s="54" t="s">
        <v>64</v>
      </c>
      <c r="H16" s="98">
        <f>SUBTOTAL(9,H12:H15)</f>
        <v>25200</v>
      </c>
    </row>
    <row r="17" spans="1:8" ht="13.8" x14ac:dyDescent="0.25">
      <c r="A17" s="522" t="s">
        <v>65</v>
      </c>
      <c r="B17" s="523"/>
      <c r="C17" s="524"/>
      <c r="D17" s="524"/>
      <c r="E17" s="524"/>
      <c r="F17" s="524"/>
      <c r="G17" s="524"/>
      <c r="H17" s="525"/>
    </row>
    <row r="18" spans="1:8" ht="27.6" x14ac:dyDescent="0.25">
      <c r="A18" s="1" t="s">
        <v>66</v>
      </c>
      <c r="B18" s="226" t="s">
        <v>67</v>
      </c>
      <c r="C18" s="4">
        <v>2000</v>
      </c>
      <c r="D18" s="95">
        <v>300</v>
      </c>
      <c r="E18" s="25">
        <v>1</v>
      </c>
      <c r="F18" s="26" t="s">
        <v>68</v>
      </c>
      <c r="G18" s="27">
        <v>1</v>
      </c>
      <c r="H18" s="97">
        <f>C18*D18*E18*G18</f>
        <v>600000</v>
      </c>
    </row>
    <row r="19" spans="1:8" ht="27.6" x14ac:dyDescent="0.25">
      <c r="A19" s="1" t="s">
        <v>69</v>
      </c>
      <c r="B19" s="226" t="s">
        <v>70</v>
      </c>
      <c r="C19" s="2">
        <v>2000</v>
      </c>
      <c r="D19" s="95">
        <v>30</v>
      </c>
      <c r="E19" s="25">
        <v>1</v>
      </c>
      <c r="F19" s="26" t="s">
        <v>68</v>
      </c>
      <c r="G19" s="27">
        <v>1</v>
      </c>
      <c r="H19" s="97">
        <f t="shared" ref="H19:H21" si="1">C19*D19*E19*G19</f>
        <v>60000</v>
      </c>
    </row>
    <row r="20" spans="1:8" ht="41.4" x14ac:dyDescent="0.25">
      <c r="A20" s="1" t="s">
        <v>71</v>
      </c>
      <c r="B20" s="226" t="s">
        <v>72</v>
      </c>
      <c r="C20" s="2">
        <v>500</v>
      </c>
      <c r="D20" s="95">
        <v>100</v>
      </c>
      <c r="E20" s="25">
        <v>12</v>
      </c>
      <c r="F20" s="26" t="s">
        <v>60</v>
      </c>
      <c r="G20" s="27">
        <v>1</v>
      </c>
      <c r="H20" s="97">
        <f>C20*D20*E20*G20</f>
        <v>600000</v>
      </c>
    </row>
    <row r="21" spans="1:8" ht="13.8" x14ac:dyDescent="0.25">
      <c r="A21" s="1"/>
      <c r="B21" s="226"/>
      <c r="C21" s="2"/>
      <c r="D21" s="95"/>
      <c r="E21" s="25"/>
      <c r="F21" s="26"/>
      <c r="G21" s="27"/>
      <c r="H21" s="97">
        <f t="shared" si="1"/>
        <v>0</v>
      </c>
    </row>
    <row r="22" spans="1:8" ht="13.8" x14ac:dyDescent="0.25">
      <c r="A22" s="52" t="s">
        <v>73</v>
      </c>
      <c r="B22" s="225"/>
      <c r="C22" s="53" t="s">
        <v>64</v>
      </c>
      <c r="D22" s="54" t="s">
        <v>64</v>
      </c>
      <c r="E22" s="53"/>
      <c r="F22" s="55"/>
      <c r="G22" s="54" t="s">
        <v>64</v>
      </c>
      <c r="H22" s="98">
        <f>SUBTOTAL(9,H18:H21)</f>
        <v>1260000</v>
      </c>
    </row>
    <row r="23" spans="1:8" ht="13.8" x14ac:dyDescent="0.25">
      <c r="A23" s="522" t="s">
        <v>74</v>
      </c>
      <c r="B23" s="523"/>
      <c r="C23" s="524"/>
      <c r="D23" s="524"/>
      <c r="E23" s="524"/>
      <c r="F23" s="524"/>
      <c r="G23" s="524"/>
      <c r="H23" s="525"/>
    </row>
    <row r="24" spans="1:8" ht="27.6" x14ac:dyDescent="0.25">
      <c r="A24" s="1" t="s">
        <v>75</v>
      </c>
      <c r="B24" s="226" t="s">
        <v>76</v>
      </c>
      <c r="C24" s="2">
        <v>2</v>
      </c>
      <c r="D24" s="95">
        <v>800</v>
      </c>
      <c r="E24" s="25">
        <v>1</v>
      </c>
      <c r="F24" s="26" t="s">
        <v>68</v>
      </c>
      <c r="G24" s="27">
        <v>1</v>
      </c>
      <c r="H24" s="97">
        <f t="shared" ref="H24" si="2">C24*D24*E24*G24</f>
        <v>1600</v>
      </c>
    </row>
    <row r="25" spans="1:8" ht="13.8" x14ac:dyDescent="0.25">
      <c r="A25" s="1" t="s">
        <v>77</v>
      </c>
      <c r="B25" s="226"/>
      <c r="C25" s="2"/>
      <c r="D25" s="95"/>
      <c r="E25" s="25"/>
      <c r="F25" s="26"/>
      <c r="G25" s="27"/>
      <c r="H25" s="97">
        <f t="shared" ref="H25:H27" si="3">C25*D25*E25*G25</f>
        <v>0</v>
      </c>
    </row>
    <row r="26" spans="1:8" ht="13.8" x14ac:dyDescent="0.25">
      <c r="A26" s="1"/>
      <c r="B26" s="226"/>
      <c r="C26" s="2"/>
      <c r="D26" s="95"/>
      <c r="E26" s="25"/>
      <c r="F26" s="26"/>
      <c r="G26" s="27"/>
      <c r="H26" s="97">
        <f t="shared" si="3"/>
        <v>0</v>
      </c>
    </row>
    <row r="27" spans="1:8" ht="13.8" x14ac:dyDescent="0.25">
      <c r="A27" s="1"/>
      <c r="B27" s="226"/>
      <c r="C27" s="2"/>
      <c r="D27" s="95"/>
      <c r="E27" s="25"/>
      <c r="F27" s="26"/>
      <c r="G27" s="27"/>
      <c r="H27" s="97">
        <f t="shared" si="3"/>
        <v>0</v>
      </c>
    </row>
    <row r="28" spans="1:8" ht="13.8" x14ac:dyDescent="0.25">
      <c r="A28" s="52" t="s">
        <v>78</v>
      </c>
      <c r="B28" s="225"/>
      <c r="C28" s="53" t="s">
        <v>64</v>
      </c>
      <c r="D28" s="54" t="s">
        <v>64</v>
      </c>
      <c r="E28" s="53"/>
      <c r="F28" s="55"/>
      <c r="G28" s="54" t="s">
        <v>64</v>
      </c>
      <c r="H28" s="98">
        <f>SUBTOTAL(9,H24:H27)</f>
        <v>1600</v>
      </c>
    </row>
    <row r="29" spans="1:8" ht="13.8" x14ac:dyDescent="0.25">
      <c r="A29" s="522" t="s">
        <v>79</v>
      </c>
      <c r="B29" s="523"/>
      <c r="C29" s="524"/>
      <c r="D29" s="524"/>
      <c r="E29" s="524"/>
      <c r="F29" s="524"/>
      <c r="G29" s="524"/>
      <c r="H29" s="525"/>
    </row>
    <row r="30" spans="1:8" ht="41.4" x14ac:dyDescent="0.25">
      <c r="A30" s="1" t="s">
        <v>80</v>
      </c>
      <c r="B30" s="226" t="s">
        <v>81</v>
      </c>
      <c r="C30" s="2">
        <v>800</v>
      </c>
      <c r="D30" s="95">
        <v>40</v>
      </c>
      <c r="E30" s="25">
        <v>1</v>
      </c>
      <c r="F30" s="26" t="s">
        <v>68</v>
      </c>
      <c r="G30" s="27">
        <v>1</v>
      </c>
      <c r="H30" s="97">
        <f>C30*D30*E30*G30</f>
        <v>32000</v>
      </c>
    </row>
    <row r="31" spans="1:8" ht="41.4" x14ac:dyDescent="0.25">
      <c r="A31" s="1" t="s">
        <v>82</v>
      </c>
      <c r="B31" s="226" t="s">
        <v>83</v>
      </c>
      <c r="C31" s="2">
        <v>10000</v>
      </c>
      <c r="D31" s="95">
        <v>1</v>
      </c>
      <c r="E31" s="25">
        <v>1</v>
      </c>
      <c r="F31" s="26" t="s">
        <v>68</v>
      </c>
      <c r="G31" s="27">
        <v>1</v>
      </c>
      <c r="H31" s="97">
        <f t="shared" ref="H31:H33" si="4">C31*D31*E31*G31</f>
        <v>10000</v>
      </c>
    </row>
    <row r="32" spans="1:8" ht="13.8" x14ac:dyDescent="0.25">
      <c r="A32" s="56"/>
      <c r="B32" s="224"/>
      <c r="C32" s="2"/>
      <c r="D32" s="95"/>
      <c r="E32" s="25"/>
      <c r="F32" s="26"/>
      <c r="G32" s="27"/>
      <c r="H32" s="97">
        <f t="shared" si="4"/>
        <v>0</v>
      </c>
    </row>
    <row r="33" spans="1:8" ht="13.8" x14ac:dyDescent="0.25">
      <c r="A33" s="1"/>
      <c r="B33" s="226"/>
      <c r="C33" s="2"/>
      <c r="D33" s="95"/>
      <c r="E33" s="25"/>
      <c r="F33" s="26"/>
      <c r="G33" s="27"/>
      <c r="H33" s="97">
        <f t="shared" si="4"/>
        <v>0</v>
      </c>
    </row>
    <row r="34" spans="1:8" ht="13.8" x14ac:dyDescent="0.25">
      <c r="A34" s="52" t="s">
        <v>84</v>
      </c>
      <c r="B34" s="225"/>
      <c r="C34" s="53" t="s">
        <v>64</v>
      </c>
      <c r="D34" s="54" t="s">
        <v>64</v>
      </c>
      <c r="E34" s="53"/>
      <c r="F34" s="55"/>
      <c r="G34" s="54" t="s">
        <v>64</v>
      </c>
      <c r="H34" s="98">
        <f>SUBTOTAL(9,H30:H33)</f>
        <v>42000</v>
      </c>
    </row>
    <row r="35" spans="1:8" ht="13.8" x14ac:dyDescent="0.25">
      <c r="A35" s="522" t="s">
        <v>85</v>
      </c>
      <c r="B35" s="523"/>
      <c r="C35" s="524"/>
      <c r="D35" s="524"/>
      <c r="E35" s="524"/>
      <c r="F35" s="524"/>
      <c r="G35" s="524"/>
      <c r="H35" s="525"/>
    </row>
    <row r="36" spans="1:8" ht="27.6" x14ac:dyDescent="0.25">
      <c r="A36" s="1" t="s">
        <v>86</v>
      </c>
      <c r="B36" s="226" t="s">
        <v>87</v>
      </c>
      <c r="C36" s="2">
        <v>6</v>
      </c>
      <c r="D36" s="95">
        <v>400</v>
      </c>
      <c r="E36" s="25">
        <v>1</v>
      </c>
      <c r="F36" s="26" t="s">
        <v>68</v>
      </c>
      <c r="G36" s="27">
        <v>1</v>
      </c>
      <c r="H36" s="97">
        <f t="shared" ref="H36:H39" si="5">C36*D36*E36*G36</f>
        <v>2400</v>
      </c>
    </row>
    <row r="37" spans="1:8" ht="41.4" x14ac:dyDescent="0.25">
      <c r="A37" s="1" t="s">
        <v>88</v>
      </c>
      <c r="B37" s="226" t="s">
        <v>89</v>
      </c>
      <c r="C37" s="2">
        <v>6</v>
      </c>
      <c r="D37" s="95">
        <v>100</v>
      </c>
      <c r="E37" s="25">
        <v>5</v>
      </c>
      <c r="F37" s="26" t="s">
        <v>90</v>
      </c>
      <c r="G37" s="27">
        <v>1</v>
      </c>
      <c r="H37" s="97">
        <f t="shared" si="5"/>
        <v>3000</v>
      </c>
    </row>
    <row r="38" spans="1:8" ht="13.8" x14ac:dyDescent="0.25">
      <c r="A38" s="1"/>
      <c r="B38" s="226"/>
      <c r="C38" s="2"/>
      <c r="D38" s="95"/>
      <c r="E38" s="25"/>
      <c r="F38" s="26"/>
      <c r="G38" s="27"/>
      <c r="H38" s="97">
        <f t="shared" si="5"/>
        <v>0</v>
      </c>
    </row>
    <row r="39" spans="1:8" ht="13.8" x14ac:dyDescent="0.25">
      <c r="A39" s="1"/>
      <c r="B39" s="226"/>
      <c r="C39" s="2"/>
      <c r="D39" s="95"/>
      <c r="E39" s="25"/>
      <c r="F39" s="26"/>
      <c r="G39" s="27"/>
      <c r="H39" s="97">
        <f t="shared" si="5"/>
        <v>0</v>
      </c>
    </row>
    <row r="40" spans="1:8" ht="13.8" x14ac:dyDescent="0.25">
      <c r="A40" s="52" t="s">
        <v>91</v>
      </c>
      <c r="B40" s="225"/>
      <c r="C40" s="53" t="s">
        <v>64</v>
      </c>
      <c r="D40" s="54" t="s">
        <v>64</v>
      </c>
      <c r="E40" s="53"/>
      <c r="F40" s="55"/>
      <c r="G40" s="54" t="s">
        <v>64</v>
      </c>
      <c r="H40" s="98">
        <f>SUBTOTAL(9,H36:H39)</f>
        <v>5400</v>
      </c>
    </row>
    <row r="41" spans="1:8" ht="13.8" x14ac:dyDescent="0.25">
      <c r="A41" s="522" t="s">
        <v>92</v>
      </c>
      <c r="B41" s="523"/>
      <c r="C41" s="524"/>
      <c r="D41" s="524"/>
      <c r="E41" s="524"/>
      <c r="F41" s="524"/>
      <c r="G41" s="524"/>
      <c r="H41" s="525"/>
    </row>
    <row r="42" spans="1:8" ht="41.4" x14ac:dyDescent="0.25">
      <c r="A42" s="1" t="s">
        <v>93</v>
      </c>
      <c r="B42" s="226" t="s">
        <v>94</v>
      </c>
      <c r="C42" s="2">
        <v>2</v>
      </c>
      <c r="D42" s="95">
        <v>10000</v>
      </c>
      <c r="E42" s="25">
        <v>6</v>
      </c>
      <c r="F42" s="26" t="s">
        <v>60</v>
      </c>
      <c r="G42" s="27">
        <v>1</v>
      </c>
      <c r="H42" s="97">
        <f t="shared" ref="H42:H45" si="6">C42*D42*E42*G42</f>
        <v>120000</v>
      </c>
    </row>
    <row r="43" spans="1:8" ht="82.8" x14ac:dyDescent="0.25">
      <c r="A43" s="1" t="s">
        <v>95</v>
      </c>
      <c r="B43" s="226" t="s">
        <v>96</v>
      </c>
      <c r="C43" s="2">
        <v>1</v>
      </c>
      <c r="D43" s="95">
        <v>303000</v>
      </c>
      <c r="E43" s="25">
        <v>1</v>
      </c>
      <c r="F43" s="26"/>
      <c r="G43" s="27">
        <v>1</v>
      </c>
      <c r="H43" s="97">
        <f t="shared" si="6"/>
        <v>303000</v>
      </c>
    </row>
    <row r="44" spans="1:8" ht="13.8" x14ac:dyDescent="0.25">
      <c r="A44" s="1"/>
      <c r="B44" s="226"/>
      <c r="C44" s="2"/>
      <c r="D44" s="95"/>
      <c r="E44" s="25"/>
      <c r="F44" s="26"/>
      <c r="G44" s="27"/>
      <c r="H44" s="97">
        <f t="shared" si="6"/>
        <v>0</v>
      </c>
    </row>
    <row r="45" spans="1:8" ht="13.8" x14ac:dyDescent="0.25">
      <c r="A45" s="1"/>
      <c r="B45" s="226"/>
      <c r="C45" s="2"/>
      <c r="D45" s="95"/>
      <c r="E45" s="25"/>
      <c r="F45" s="26"/>
      <c r="G45" s="27"/>
      <c r="H45" s="97">
        <f t="shared" si="6"/>
        <v>0</v>
      </c>
    </row>
    <row r="46" spans="1:8" ht="13.8" x14ac:dyDescent="0.25">
      <c r="A46" s="52" t="s">
        <v>97</v>
      </c>
      <c r="B46" s="225"/>
      <c r="C46" s="53" t="s">
        <v>64</v>
      </c>
      <c r="D46" s="54" t="s">
        <v>64</v>
      </c>
      <c r="E46" s="53"/>
      <c r="F46" s="55"/>
      <c r="G46" s="54" t="s">
        <v>64</v>
      </c>
      <c r="H46" s="98">
        <f>SUBTOTAL(9,H42:H45)</f>
        <v>423000</v>
      </c>
    </row>
    <row r="47" spans="1:8" ht="13.8" x14ac:dyDescent="0.25">
      <c r="A47" s="522" t="s">
        <v>98</v>
      </c>
      <c r="B47" s="523"/>
      <c r="C47" s="524"/>
      <c r="D47" s="524"/>
      <c r="E47" s="524"/>
      <c r="F47" s="524"/>
      <c r="G47" s="524"/>
      <c r="H47" s="525"/>
    </row>
    <row r="48" spans="1:8" ht="27.6" x14ac:dyDescent="0.25">
      <c r="A48" s="1" t="s">
        <v>99</v>
      </c>
      <c r="B48" s="226" t="s">
        <v>100</v>
      </c>
      <c r="C48" s="2">
        <v>1</v>
      </c>
      <c r="D48" s="95">
        <v>2000</v>
      </c>
      <c r="E48" s="25">
        <v>3</v>
      </c>
      <c r="F48" s="26" t="s">
        <v>60</v>
      </c>
      <c r="G48" s="27">
        <v>0.5</v>
      </c>
      <c r="H48" s="97">
        <f t="shared" ref="H48:H51" si="7">C48*D48*E48*G48</f>
        <v>3000</v>
      </c>
    </row>
    <row r="49" spans="1:8" ht="27.6" x14ac:dyDescent="0.25">
      <c r="A49" s="1" t="s">
        <v>101</v>
      </c>
      <c r="B49" s="226" t="s">
        <v>102</v>
      </c>
      <c r="C49" s="2">
        <v>2</v>
      </c>
      <c r="D49" s="95">
        <v>100</v>
      </c>
      <c r="E49" s="25">
        <v>12</v>
      </c>
      <c r="F49" s="26" t="s">
        <v>60</v>
      </c>
      <c r="G49" s="27">
        <v>0.5</v>
      </c>
      <c r="H49" s="97">
        <f t="shared" si="7"/>
        <v>1200</v>
      </c>
    </row>
    <row r="50" spans="1:8" ht="13.8" x14ac:dyDescent="0.25">
      <c r="A50" s="1"/>
      <c r="B50" s="226"/>
      <c r="C50" s="2"/>
      <c r="D50" s="95"/>
      <c r="E50" s="25"/>
      <c r="F50" s="26"/>
      <c r="G50" s="27"/>
      <c r="H50" s="97">
        <f t="shared" si="7"/>
        <v>0</v>
      </c>
    </row>
    <row r="51" spans="1:8" ht="13.8" x14ac:dyDescent="0.25">
      <c r="A51" s="1"/>
      <c r="B51" s="226"/>
      <c r="C51" s="2"/>
      <c r="D51" s="95"/>
      <c r="E51" s="25"/>
      <c r="F51" s="26"/>
      <c r="G51" s="27"/>
      <c r="H51" s="97">
        <f t="shared" si="7"/>
        <v>0</v>
      </c>
    </row>
    <row r="52" spans="1:8" ht="13.8" x14ac:dyDescent="0.25">
      <c r="A52" s="249" t="s">
        <v>103</v>
      </c>
      <c r="B52" s="250"/>
      <c r="C52" s="251" t="s">
        <v>64</v>
      </c>
      <c r="D52" s="252" t="s">
        <v>64</v>
      </c>
      <c r="E52" s="251"/>
      <c r="F52" s="253"/>
      <c r="G52" s="252" t="s">
        <v>64</v>
      </c>
      <c r="H52" s="98">
        <f>SUBTOTAL(9,H48:H51)</f>
        <v>4200</v>
      </c>
    </row>
    <row r="53" spans="1:8" ht="13.8" x14ac:dyDescent="0.25">
      <c r="A53" s="258" t="s">
        <v>27</v>
      </c>
      <c r="B53" s="259"/>
      <c r="C53" s="508"/>
      <c r="D53" s="509"/>
      <c r="E53" s="260"/>
      <c r="F53" s="261"/>
      <c r="G53" s="262"/>
      <c r="H53" s="244">
        <f>H16+H22+H28+H34+H40+H46+H52</f>
        <v>1761400</v>
      </c>
    </row>
    <row r="54" spans="1:8" ht="13.8" x14ac:dyDescent="0.25">
      <c r="A54" s="263" t="s">
        <v>104</v>
      </c>
      <c r="B54" s="259"/>
      <c r="C54" s="508"/>
      <c r="D54" s="509"/>
      <c r="E54" s="260"/>
      <c r="F54" s="261"/>
      <c r="G54" s="262"/>
      <c r="H54" s="244"/>
    </row>
    <row r="55" spans="1:8" ht="13.95" customHeight="1" x14ac:dyDescent="0.25">
      <c r="A55" s="267" t="s">
        <v>105</v>
      </c>
      <c r="B55" s="268"/>
      <c r="C55" s="266"/>
      <c r="D55" s="266"/>
      <c r="E55" s="269"/>
      <c r="F55" s="270"/>
      <c r="G55" s="271"/>
      <c r="H55" s="265">
        <v>7.0000000000000007E-2</v>
      </c>
    </row>
    <row r="56" spans="1:8" ht="13.8" x14ac:dyDescent="0.25">
      <c r="A56" s="254" t="s">
        <v>106</v>
      </c>
      <c r="B56" s="422"/>
      <c r="C56" s="264"/>
      <c r="D56" s="264"/>
      <c r="E56" s="255"/>
      <c r="F56" s="256"/>
      <c r="G56" s="257"/>
      <c r="H56" s="278">
        <f>H53*H55</f>
        <v>123298.00000000001</v>
      </c>
    </row>
    <row r="57" spans="1:8" ht="14.4" thickBot="1" x14ac:dyDescent="0.3">
      <c r="A57" s="349" t="s">
        <v>107</v>
      </c>
      <c r="B57" s="423"/>
      <c r="C57" s="245"/>
      <c r="D57" s="245"/>
      <c r="E57" s="246"/>
      <c r="F57" s="247"/>
      <c r="G57" s="248"/>
      <c r="H57" s="279">
        <f>H53+H56</f>
        <v>1884698</v>
      </c>
    </row>
    <row r="58" spans="1:8" ht="13.8" x14ac:dyDescent="0.25">
      <c r="A58" s="272"/>
      <c r="B58" s="424"/>
      <c r="C58" s="273"/>
      <c r="D58" s="273"/>
      <c r="E58" s="274"/>
      <c r="F58" s="275"/>
      <c r="G58" s="276"/>
      <c r="H58" s="277"/>
    </row>
    <row r="59" spans="1:8" ht="13.2" x14ac:dyDescent="0.25"/>
    <row r="60" spans="1:8" ht="13.2" x14ac:dyDescent="0.25"/>
    <row r="61" spans="1:8" ht="13.2" x14ac:dyDescent="0.25"/>
    <row r="62" spans="1:8" ht="13.2" x14ac:dyDescent="0.25"/>
    <row r="63" spans="1:8" ht="13.2" x14ac:dyDescent="0.25"/>
    <row r="64" spans="1:8"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row r="995" ht="13.2" x14ac:dyDescent="0.25"/>
    <row r="996" ht="13.2" x14ac:dyDescent="0.25"/>
    <row r="997" ht="13.2" x14ac:dyDescent="0.25"/>
    <row r="998" ht="13.2" x14ac:dyDescent="0.25"/>
  </sheetData>
  <mergeCells count="11">
    <mergeCell ref="C54:D54"/>
    <mergeCell ref="A8:H8"/>
    <mergeCell ref="A7:H7"/>
    <mergeCell ref="A11:H11"/>
    <mergeCell ref="A17:H17"/>
    <mergeCell ref="A29:H29"/>
    <mergeCell ref="A23:H23"/>
    <mergeCell ref="C53:D53"/>
    <mergeCell ref="A35:H35"/>
    <mergeCell ref="A41:H41"/>
    <mergeCell ref="A47:H47"/>
  </mergeCells>
  <dataValidations disablePrompts="1" count="1">
    <dataValidation type="decimal" allowBlank="1" showErrorMessage="1" sqref="H55" xr:uid="{00000000-0002-0000-0100-000000000000}">
      <formula1>0</formula1>
      <formula2>0.07</formula2>
    </dataValidation>
  </dataValidations>
  <pageMargins left="0.7" right="0.7" top="0.75" bottom="0.75" header="0.3" footer="0.3"/>
  <pageSetup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CF197-C401-401C-A1BB-3C4FAFA745EF}">
  <sheetPr>
    <pageSetUpPr fitToPage="1"/>
  </sheetPr>
  <dimension ref="A1:H49"/>
  <sheetViews>
    <sheetView tabSelected="1" zoomScale="85" zoomScaleNormal="85" workbookViewId="0">
      <pane xSplit="1" ySplit="4" topLeftCell="B5" activePane="bottomRight" state="frozen"/>
      <selection pane="topRight" activeCell="B1" sqref="B1"/>
      <selection pane="bottomLeft" activeCell="A5" sqref="A5"/>
      <selection pane="bottomRight" activeCell="A10" sqref="A10:H10"/>
    </sheetView>
  </sheetViews>
  <sheetFormatPr defaultColWidth="14.44140625" defaultRowHeight="13.2" x14ac:dyDescent="0.25"/>
  <cols>
    <col min="1" max="1" width="33.109375" style="426" customWidth="1"/>
    <col min="2" max="2" width="50.77734375" style="426" customWidth="1"/>
    <col min="3" max="3" width="10.77734375" style="426" customWidth="1"/>
    <col min="4" max="4" width="10.5546875" style="426" customWidth="1"/>
    <col min="5" max="5" width="10.33203125" style="426" customWidth="1"/>
    <col min="6" max="6" width="9.6640625" style="426" customWidth="1"/>
    <col min="7" max="7" width="9.21875" style="426" bestFit="1" customWidth="1"/>
    <col min="8" max="8" width="13.44140625" style="426" bestFit="1" customWidth="1"/>
    <col min="9" max="16" width="9.109375" style="426" customWidth="1"/>
    <col min="17" max="24" width="17.33203125" style="426" customWidth="1"/>
    <col min="25" max="16384" width="14.44140625" style="426"/>
  </cols>
  <sheetData>
    <row r="1" spans="1:8" ht="20.399999999999999" customHeight="1" thickBot="1" x14ac:dyDescent="0.3">
      <c r="A1" s="533" t="s">
        <v>46</v>
      </c>
      <c r="B1" s="534"/>
      <c r="C1" s="535"/>
      <c r="D1" s="535"/>
      <c r="E1" s="535"/>
      <c r="F1" s="535"/>
      <c r="G1" s="535"/>
      <c r="H1" s="536"/>
    </row>
    <row r="2" spans="1:8" ht="81.599999999999994" customHeight="1" thickBot="1" x14ac:dyDescent="0.3">
      <c r="A2" s="537" t="s">
        <v>47</v>
      </c>
      <c r="B2" s="538"/>
      <c r="C2" s="539"/>
      <c r="D2" s="539"/>
      <c r="E2" s="539"/>
      <c r="F2" s="539"/>
      <c r="G2" s="539"/>
      <c r="H2" s="540"/>
    </row>
    <row r="3" spans="1:8" ht="28.2" thickBot="1" x14ac:dyDescent="0.3">
      <c r="A3" s="427" t="s">
        <v>48</v>
      </c>
      <c r="B3" s="427" t="s">
        <v>49</v>
      </c>
      <c r="C3" s="427" t="s">
        <v>50</v>
      </c>
      <c r="D3" s="427" t="s">
        <v>51</v>
      </c>
      <c r="E3" s="428" t="s">
        <v>52</v>
      </c>
      <c r="F3" s="429" t="s">
        <v>53</v>
      </c>
      <c r="G3" s="430" t="s">
        <v>54</v>
      </c>
      <c r="H3" s="431" t="s">
        <v>55</v>
      </c>
    </row>
    <row r="4" spans="1:8" ht="27" customHeight="1" x14ac:dyDescent="0.25">
      <c r="A4" s="541" t="s">
        <v>162</v>
      </c>
      <c r="B4" s="542"/>
      <c r="C4" s="543"/>
      <c r="D4" s="543"/>
      <c r="E4" s="543"/>
      <c r="F4" s="543"/>
      <c r="G4" s="543"/>
      <c r="H4" s="544"/>
    </row>
    <row r="5" spans="1:8" ht="41.4" x14ac:dyDescent="0.25">
      <c r="A5" s="432" t="s">
        <v>58</v>
      </c>
      <c r="B5" s="433" t="s">
        <v>59</v>
      </c>
      <c r="C5" s="434">
        <v>1</v>
      </c>
      <c r="D5" s="435">
        <v>3000</v>
      </c>
      <c r="E5" s="436">
        <v>12</v>
      </c>
      <c r="F5" s="437" t="s">
        <v>60</v>
      </c>
      <c r="G5" s="438">
        <v>0.5</v>
      </c>
      <c r="H5" s="439">
        <f>C5*D5*E5*G5</f>
        <v>18000</v>
      </c>
    </row>
    <row r="6" spans="1:8" ht="27.6" x14ac:dyDescent="0.25">
      <c r="A6" s="432" t="s">
        <v>61</v>
      </c>
      <c r="B6" s="433" t="s">
        <v>62</v>
      </c>
      <c r="C6" s="434">
        <v>6</v>
      </c>
      <c r="D6" s="435">
        <v>1000</v>
      </c>
      <c r="E6" s="436">
        <v>12</v>
      </c>
      <c r="F6" s="437" t="s">
        <v>60</v>
      </c>
      <c r="G6" s="438">
        <v>0.1</v>
      </c>
      <c r="H6" s="439">
        <f>C6*D6*E6*G6</f>
        <v>7200</v>
      </c>
    </row>
    <row r="7" spans="1:8" ht="13.8" x14ac:dyDescent="0.25">
      <c r="A7" s="432"/>
      <c r="B7" s="433"/>
      <c r="C7" s="440"/>
      <c r="D7" s="441"/>
      <c r="E7" s="436"/>
      <c r="F7" s="437"/>
      <c r="G7" s="438"/>
      <c r="H7" s="439">
        <f>C7*D7*E7*G7</f>
        <v>0</v>
      </c>
    </row>
    <row r="8" spans="1:8" ht="13.8" x14ac:dyDescent="0.25">
      <c r="A8" s="432"/>
      <c r="B8" s="433"/>
      <c r="C8" s="440"/>
      <c r="D8" s="441"/>
      <c r="E8" s="436"/>
      <c r="F8" s="437"/>
      <c r="G8" s="438"/>
      <c r="H8" s="439">
        <f>C8*D8*E8*G8</f>
        <v>0</v>
      </c>
    </row>
    <row r="9" spans="1:8" ht="13.8" x14ac:dyDescent="0.25">
      <c r="A9" s="442" t="s">
        <v>63</v>
      </c>
      <c r="B9" s="443"/>
      <c r="C9" s="444" t="s">
        <v>64</v>
      </c>
      <c r="D9" s="445" t="s">
        <v>64</v>
      </c>
      <c r="E9" s="444"/>
      <c r="F9" s="446"/>
      <c r="G9" s="445" t="s">
        <v>64</v>
      </c>
      <c r="H9" s="447">
        <f>SUBTOTAL(9,H5:H8)</f>
        <v>25200</v>
      </c>
    </row>
    <row r="10" spans="1:8" ht="13.8" x14ac:dyDescent="0.25">
      <c r="A10" s="526" t="s">
        <v>163</v>
      </c>
      <c r="B10" s="527"/>
      <c r="C10" s="528"/>
      <c r="D10" s="528"/>
      <c r="E10" s="528"/>
      <c r="F10" s="528"/>
      <c r="G10" s="528"/>
      <c r="H10" s="529"/>
    </row>
    <row r="11" spans="1:8" ht="27.6" x14ac:dyDescent="0.25">
      <c r="A11" s="432" t="s">
        <v>66</v>
      </c>
      <c r="B11" s="433" t="s">
        <v>67</v>
      </c>
      <c r="C11" s="440">
        <v>2000</v>
      </c>
      <c r="D11" s="435">
        <v>300</v>
      </c>
      <c r="E11" s="436">
        <v>1</v>
      </c>
      <c r="F11" s="437" t="s">
        <v>68</v>
      </c>
      <c r="G11" s="438">
        <v>1</v>
      </c>
      <c r="H11" s="439">
        <f>C11*D11*E11*G11</f>
        <v>600000</v>
      </c>
    </row>
    <row r="12" spans="1:8" ht="15.6" customHeight="1" x14ac:dyDescent="0.25">
      <c r="A12" s="432" t="s">
        <v>69</v>
      </c>
      <c r="B12" s="433" t="s">
        <v>70</v>
      </c>
      <c r="C12" s="434">
        <v>2000</v>
      </c>
      <c r="D12" s="435">
        <v>30</v>
      </c>
      <c r="E12" s="436">
        <v>1</v>
      </c>
      <c r="F12" s="437" t="s">
        <v>68</v>
      </c>
      <c r="G12" s="438">
        <v>1</v>
      </c>
      <c r="H12" s="439">
        <f>C12*D12*E12*G12</f>
        <v>60000</v>
      </c>
    </row>
    <row r="13" spans="1:8" ht="41.4" x14ac:dyDescent="0.25">
      <c r="A13" s="432" t="s">
        <v>71</v>
      </c>
      <c r="B13" s="433" t="s">
        <v>72</v>
      </c>
      <c r="C13" s="434">
        <v>500</v>
      </c>
      <c r="D13" s="435">
        <v>100</v>
      </c>
      <c r="E13" s="436">
        <v>12</v>
      </c>
      <c r="F13" s="437" t="s">
        <v>60</v>
      </c>
      <c r="G13" s="438">
        <v>1</v>
      </c>
      <c r="H13" s="439">
        <f>C13*D13*E13*G13</f>
        <v>600000</v>
      </c>
    </row>
    <row r="14" spans="1:8" ht="13.8" x14ac:dyDescent="0.25">
      <c r="A14" s="432"/>
      <c r="B14" s="433"/>
      <c r="C14" s="434"/>
      <c r="D14" s="435"/>
      <c r="E14" s="436"/>
      <c r="F14" s="437"/>
      <c r="G14" s="438"/>
      <c r="H14" s="439">
        <f>C14*D14*E14*G14</f>
        <v>0</v>
      </c>
    </row>
    <row r="15" spans="1:8" ht="13.8" x14ac:dyDescent="0.25">
      <c r="A15" s="442" t="s">
        <v>73</v>
      </c>
      <c r="B15" s="443"/>
      <c r="C15" s="444" t="s">
        <v>64</v>
      </c>
      <c r="D15" s="445" t="s">
        <v>64</v>
      </c>
      <c r="E15" s="444"/>
      <c r="F15" s="446"/>
      <c r="G15" s="445" t="s">
        <v>64</v>
      </c>
      <c r="H15" s="447">
        <f>SUBTOTAL(9,H11:H14)</f>
        <v>1260000</v>
      </c>
    </row>
    <row r="16" spans="1:8" ht="13.8" x14ac:dyDescent="0.25">
      <c r="A16" s="526" t="s">
        <v>164</v>
      </c>
      <c r="B16" s="527"/>
      <c r="C16" s="528"/>
      <c r="D16" s="528"/>
      <c r="E16" s="528"/>
      <c r="F16" s="528"/>
      <c r="G16" s="528"/>
      <c r="H16" s="529"/>
    </row>
    <row r="17" spans="1:8" ht="27.6" x14ac:dyDescent="0.25">
      <c r="A17" s="432" t="s">
        <v>75</v>
      </c>
      <c r="B17" s="433" t="s">
        <v>76</v>
      </c>
      <c r="C17" s="434">
        <v>2</v>
      </c>
      <c r="D17" s="435">
        <v>800</v>
      </c>
      <c r="E17" s="436">
        <v>1</v>
      </c>
      <c r="F17" s="437" t="s">
        <v>68</v>
      </c>
      <c r="G17" s="438">
        <v>1</v>
      </c>
      <c r="H17" s="439">
        <f>C17*D17*E17*G17</f>
        <v>1600</v>
      </c>
    </row>
    <row r="18" spans="1:8" ht="13.8" x14ac:dyDescent="0.25">
      <c r="A18" s="432"/>
      <c r="B18" s="433"/>
      <c r="C18" s="434"/>
      <c r="D18" s="435"/>
      <c r="E18" s="436"/>
      <c r="F18" s="437"/>
      <c r="G18" s="438"/>
      <c r="H18" s="439">
        <f>C18*D18*E18*G18</f>
        <v>0</v>
      </c>
    </row>
    <row r="19" spans="1:8" ht="13.8" x14ac:dyDescent="0.25">
      <c r="A19" s="432"/>
      <c r="B19" s="433"/>
      <c r="C19" s="434"/>
      <c r="D19" s="435"/>
      <c r="E19" s="436"/>
      <c r="F19" s="437"/>
      <c r="G19" s="438"/>
      <c r="H19" s="439">
        <f>C19*D19*E19*G19</f>
        <v>0</v>
      </c>
    </row>
    <row r="20" spans="1:8" ht="13.8" x14ac:dyDescent="0.25">
      <c r="A20" s="432"/>
      <c r="B20" s="433"/>
      <c r="C20" s="434"/>
      <c r="D20" s="435"/>
      <c r="E20" s="436"/>
      <c r="F20" s="437"/>
      <c r="G20" s="438"/>
      <c r="H20" s="439">
        <f>C20*D20*E20*G20</f>
        <v>0</v>
      </c>
    </row>
    <row r="21" spans="1:8" ht="13.8" x14ac:dyDescent="0.25">
      <c r="A21" s="442" t="s">
        <v>78</v>
      </c>
      <c r="B21" s="443"/>
      <c r="C21" s="444" t="s">
        <v>64</v>
      </c>
      <c r="D21" s="445" t="s">
        <v>64</v>
      </c>
      <c r="E21" s="444"/>
      <c r="F21" s="446"/>
      <c r="G21" s="445" t="s">
        <v>64</v>
      </c>
      <c r="H21" s="447">
        <f>SUBTOTAL(9,H17:H20)</f>
        <v>1600</v>
      </c>
    </row>
    <row r="22" spans="1:8" ht="13.8" x14ac:dyDescent="0.25">
      <c r="A22" s="526" t="s">
        <v>165</v>
      </c>
      <c r="B22" s="527"/>
      <c r="C22" s="528"/>
      <c r="D22" s="528"/>
      <c r="E22" s="528"/>
      <c r="F22" s="528"/>
      <c r="G22" s="528"/>
      <c r="H22" s="529"/>
    </row>
    <row r="23" spans="1:8" ht="27.6" x14ac:dyDescent="0.25">
      <c r="A23" s="432" t="s">
        <v>80</v>
      </c>
      <c r="B23" s="433" t="s">
        <v>81</v>
      </c>
      <c r="C23" s="434">
        <v>800</v>
      </c>
      <c r="D23" s="435">
        <v>40</v>
      </c>
      <c r="E23" s="436">
        <v>1</v>
      </c>
      <c r="F23" s="437" t="s">
        <v>68</v>
      </c>
      <c r="G23" s="438">
        <v>1</v>
      </c>
      <c r="H23" s="439">
        <f>C23*D23*E23*G23</f>
        <v>32000</v>
      </c>
    </row>
    <row r="24" spans="1:8" ht="41.4" x14ac:dyDescent="0.25">
      <c r="A24" s="432" t="s">
        <v>82</v>
      </c>
      <c r="B24" s="433" t="s">
        <v>83</v>
      </c>
      <c r="C24" s="434">
        <v>10000</v>
      </c>
      <c r="D24" s="435">
        <v>1</v>
      </c>
      <c r="E24" s="436">
        <v>1</v>
      </c>
      <c r="F24" s="437" t="s">
        <v>68</v>
      </c>
      <c r="G24" s="438">
        <v>1</v>
      </c>
      <c r="H24" s="439">
        <f>C24*D24*E24*G24</f>
        <v>10000</v>
      </c>
    </row>
    <row r="25" spans="1:8" ht="13.8" x14ac:dyDescent="0.25">
      <c r="A25" s="448"/>
      <c r="B25" s="449"/>
      <c r="C25" s="434"/>
      <c r="D25" s="435"/>
      <c r="E25" s="436"/>
      <c r="F25" s="437"/>
      <c r="G25" s="438"/>
      <c r="H25" s="439">
        <f>C25*D25*E25*G25</f>
        <v>0</v>
      </c>
    </row>
    <row r="26" spans="1:8" ht="13.8" x14ac:dyDescent="0.25">
      <c r="A26" s="432"/>
      <c r="B26" s="433"/>
      <c r="C26" s="434"/>
      <c r="D26" s="435"/>
      <c r="E26" s="436"/>
      <c r="F26" s="437"/>
      <c r="G26" s="438"/>
      <c r="H26" s="439">
        <f>C26*D26*E26*G26</f>
        <v>0</v>
      </c>
    </row>
    <row r="27" spans="1:8" ht="13.8" x14ac:dyDescent="0.25">
      <c r="A27" s="442" t="s">
        <v>84</v>
      </c>
      <c r="B27" s="443"/>
      <c r="C27" s="444" t="s">
        <v>64</v>
      </c>
      <c r="D27" s="445" t="s">
        <v>64</v>
      </c>
      <c r="E27" s="444"/>
      <c r="F27" s="446"/>
      <c r="G27" s="445" t="s">
        <v>64</v>
      </c>
      <c r="H27" s="447">
        <f>SUBTOTAL(9,H23:H26)</f>
        <v>42000</v>
      </c>
    </row>
    <row r="28" spans="1:8" ht="13.8" x14ac:dyDescent="0.25">
      <c r="A28" s="526" t="s">
        <v>166</v>
      </c>
      <c r="B28" s="527"/>
      <c r="C28" s="528"/>
      <c r="D28" s="528"/>
      <c r="E28" s="528"/>
      <c r="F28" s="528"/>
      <c r="G28" s="528"/>
      <c r="H28" s="529"/>
    </row>
    <row r="29" spans="1:8" ht="30.6" customHeight="1" x14ac:dyDescent="0.25">
      <c r="A29" s="432" t="s">
        <v>86</v>
      </c>
      <c r="B29" s="433" t="s">
        <v>87</v>
      </c>
      <c r="C29" s="434">
        <v>6</v>
      </c>
      <c r="D29" s="435">
        <v>400</v>
      </c>
      <c r="E29" s="436">
        <v>1</v>
      </c>
      <c r="F29" s="437" t="s">
        <v>68</v>
      </c>
      <c r="G29" s="438">
        <v>1</v>
      </c>
      <c r="H29" s="439">
        <f>C29*D29*E29*G29</f>
        <v>2400</v>
      </c>
    </row>
    <row r="30" spans="1:8" ht="41.4" x14ac:dyDescent="0.25">
      <c r="A30" s="432" t="s">
        <v>88</v>
      </c>
      <c r="B30" s="433" t="s">
        <v>89</v>
      </c>
      <c r="C30" s="434">
        <v>6</v>
      </c>
      <c r="D30" s="435">
        <v>100</v>
      </c>
      <c r="E30" s="436">
        <v>5</v>
      </c>
      <c r="F30" s="437" t="s">
        <v>90</v>
      </c>
      <c r="G30" s="438">
        <v>1</v>
      </c>
      <c r="H30" s="439">
        <f>C30*D30*E30*G30</f>
        <v>3000</v>
      </c>
    </row>
    <row r="31" spans="1:8" ht="13.8" x14ac:dyDescent="0.25">
      <c r="A31" s="432"/>
      <c r="B31" s="433"/>
      <c r="C31" s="434"/>
      <c r="D31" s="435"/>
      <c r="E31" s="436"/>
      <c r="F31" s="437"/>
      <c r="G31" s="438"/>
      <c r="H31" s="439">
        <f>C31*D31*E31*G31</f>
        <v>0</v>
      </c>
    </row>
    <row r="32" spans="1:8" ht="13.8" x14ac:dyDescent="0.25">
      <c r="A32" s="432"/>
      <c r="B32" s="433"/>
      <c r="C32" s="434"/>
      <c r="D32" s="435"/>
      <c r="E32" s="436"/>
      <c r="F32" s="437"/>
      <c r="G32" s="438"/>
      <c r="H32" s="439">
        <f>C32*D32*E32*G32</f>
        <v>0</v>
      </c>
    </row>
    <row r="33" spans="1:8" ht="13.8" x14ac:dyDescent="0.25">
      <c r="A33" s="442" t="s">
        <v>91</v>
      </c>
      <c r="B33" s="443"/>
      <c r="C33" s="444" t="s">
        <v>64</v>
      </c>
      <c r="D33" s="445" t="s">
        <v>64</v>
      </c>
      <c r="E33" s="444"/>
      <c r="F33" s="446"/>
      <c r="G33" s="445" t="s">
        <v>64</v>
      </c>
      <c r="H33" s="447">
        <f>SUBTOTAL(9,H29:H32)</f>
        <v>5400</v>
      </c>
    </row>
    <row r="34" spans="1:8" ht="13.8" x14ac:dyDescent="0.25">
      <c r="A34" s="526" t="s">
        <v>167</v>
      </c>
      <c r="B34" s="527"/>
      <c r="C34" s="528"/>
      <c r="D34" s="528"/>
      <c r="E34" s="528"/>
      <c r="F34" s="528"/>
      <c r="G34" s="528"/>
      <c r="H34" s="529"/>
    </row>
    <row r="35" spans="1:8" ht="13.8" x14ac:dyDescent="0.25">
      <c r="A35" s="432"/>
      <c r="B35" s="433"/>
      <c r="C35" s="434"/>
      <c r="D35" s="435"/>
      <c r="E35" s="436"/>
      <c r="F35" s="437"/>
      <c r="G35" s="438"/>
      <c r="H35" s="439">
        <f>C35*D35*E35*G35</f>
        <v>0</v>
      </c>
    </row>
    <row r="36" spans="1:8" ht="13.8" x14ac:dyDescent="0.25">
      <c r="A36" s="432"/>
      <c r="B36" s="433"/>
      <c r="C36" s="434"/>
      <c r="D36" s="450"/>
      <c r="E36" s="436"/>
      <c r="F36" s="437"/>
      <c r="G36" s="438"/>
      <c r="H36" s="439">
        <f>C36*D36*E36*G36</f>
        <v>0</v>
      </c>
    </row>
    <row r="37" spans="1:8" ht="13.8" x14ac:dyDescent="0.25">
      <c r="A37" s="432"/>
      <c r="B37" s="433"/>
      <c r="C37" s="434"/>
      <c r="D37" s="435"/>
      <c r="E37" s="436"/>
      <c r="F37" s="437"/>
      <c r="G37" s="438"/>
      <c r="H37" s="439">
        <f>C37*D37*E37*G37</f>
        <v>0</v>
      </c>
    </row>
    <row r="38" spans="1:8" ht="13.8" x14ac:dyDescent="0.25">
      <c r="A38" s="432"/>
      <c r="B38" s="433"/>
      <c r="C38" s="434"/>
      <c r="D38" s="435"/>
      <c r="E38" s="436"/>
      <c r="F38" s="437"/>
      <c r="G38" s="438"/>
      <c r="H38" s="439">
        <f>C38*D38*E38*G38</f>
        <v>0</v>
      </c>
    </row>
    <row r="39" spans="1:8" ht="13.8" x14ac:dyDescent="0.25">
      <c r="A39" s="442" t="s">
        <v>97</v>
      </c>
      <c r="B39" s="443"/>
      <c r="C39" s="444" t="s">
        <v>64</v>
      </c>
      <c r="D39" s="445" t="s">
        <v>64</v>
      </c>
      <c r="E39" s="444"/>
      <c r="F39" s="446"/>
      <c r="G39" s="445" t="s">
        <v>64</v>
      </c>
      <c r="H39" s="447">
        <f>SUBTOTAL(9,H35:H38)</f>
        <v>0</v>
      </c>
    </row>
    <row r="40" spans="1:8" ht="13.8" x14ac:dyDescent="0.25">
      <c r="A40" s="526" t="s">
        <v>98</v>
      </c>
      <c r="B40" s="527"/>
      <c r="C40" s="528"/>
      <c r="D40" s="528"/>
      <c r="E40" s="528"/>
      <c r="F40" s="528"/>
      <c r="G40" s="528"/>
      <c r="H40" s="529"/>
    </row>
    <row r="41" spans="1:8" ht="27.6" x14ac:dyDescent="0.25">
      <c r="A41" s="432" t="s">
        <v>99</v>
      </c>
      <c r="B41" s="433" t="s">
        <v>100</v>
      </c>
      <c r="C41" s="434">
        <v>1</v>
      </c>
      <c r="D41" s="435">
        <v>2000</v>
      </c>
      <c r="E41" s="436">
        <v>3</v>
      </c>
      <c r="F41" s="437" t="s">
        <v>60</v>
      </c>
      <c r="G41" s="438">
        <v>0.5</v>
      </c>
      <c r="H41" s="439">
        <f>C41*D41*E41*G41</f>
        <v>3000</v>
      </c>
    </row>
    <row r="42" spans="1:8" ht="27.6" x14ac:dyDescent="0.25">
      <c r="A42" s="432" t="s">
        <v>101</v>
      </c>
      <c r="B42" s="433" t="s">
        <v>102</v>
      </c>
      <c r="C42" s="434">
        <v>2</v>
      </c>
      <c r="D42" s="435">
        <v>100</v>
      </c>
      <c r="E42" s="436">
        <v>12</v>
      </c>
      <c r="F42" s="437" t="s">
        <v>60</v>
      </c>
      <c r="G42" s="438">
        <v>0.5</v>
      </c>
      <c r="H42" s="439">
        <f>C42*D42*E42*G42</f>
        <v>1200</v>
      </c>
    </row>
    <row r="43" spans="1:8" ht="13.8" x14ac:dyDescent="0.25">
      <c r="A43" s="432"/>
      <c r="B43" s="433"/>
      <c r="C43" s="434"/>
      <c r="D43" s="435"/>
      <c r="E43" s="436"/>
      <c r="F43" s="437"/>
      <c r="G43" s="438"/>
      <c r="H43" s="439">
        <f>C43*D43*E43*G43</f>
        <v>0</v>
      </c>
    </row>
    <row r="44" spans="1:8" ht="13.8" x14ac:dyDescent="0.25">
      <c r="A44" s="432"/>
      <c r="B44" s="433"/>
      <c r="C44" s="434"/>
      <c r="D44" s="435"/>
      <c r="E44" s="436"/>
      <c r="F44" s="437"/>
      <c r="G44" s="438"/>
      <c r="H44" s="439">
        <f>C44*D44*E44*G44</f>
        <v>0</v>
      </c>
    </row>
    <row r="45" spans="1:8" ht="13.8" x14ac:dyDescent="0.25">
      <c r="A45" s="442" t="s">
        <v>103</v>
      </c>
      <c r="B45" s="443"/>
      <c r="C45" s="444" t="s">
        <v>64</v>
      </c>
      <c r="D45" s="445" t="s">
        <v>64</v>
      </c>
      <c r="E45" s="444"/>
      <c r="F45" s="446"/>
      <c r="G45" s="445" t="s">
        <v>64</v>
      </c>
      <c r="H45" s="447">
        <f>SUBTOTAL(9,H41:H44)</f>
        <v>4200</v>
      </c>
    </row>
    <row r="46" spans="1:8" ht="14.4" thickBot="1" x14ac:dyDescent="0.3">
      <c r="A46" s="530" t="s">
        <v>168</v>
      </c>
      <c r="B46" s="531"/>
      <c r="C46" s="531"/>
      <c r="D46" s="531"/>
      <c r="E46" s="531"/>
      <c r="F46" s="531"/>
      <c r="G46" s="532"/>
      <c r="H46" s="451">
        <f>H9+H15+H21+H27+H33+H39+H45</f>
        <v>1338400</v>
      </c>
    </row>
    <row r="48" spans="1:8" ht="13.8" x14ac:dyDescent="0.3">
      <c r="A48" s="452" t="s">
        <v>169</v>
      </c>
    </row>
    <row r="49" spans="1:1" ht="13.8" x14ac:dyDescent="0.3">
      <c r="A49" s="453"/>
    </row>
  </sheetData>
  <mergeCells count="10">
    <mergeCell ref="A28:H28"/>
    <mergeCell ref="A34:H34"/>
    <mergeCell ref="A40:H40"/>
    <mergeCell ref="A46:G46"/>
    <mergeCell ref="A1:H1"/>
    <mergeCell ref="A2:H2"/>
    <mergeCell ref="A4:H4"/>
    <mergeCell ref="A10:H10"/>
    <mergeCell ref="A16:H16"/>
    <mergeCell ref="A22:H22"/>
  </mergeCells>
  <pageMargins left="0.7" right="0.7" top="0.75" bottom="0.75" header="0.3" footer="0.3"/>
  <pageSetup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topLeftCell="A32" zoomScale="85" zoomScaleNormal="85" workbookViewId="0">
      <selection activeCell="H45" sqref="H45"/>
    </sheetView>
  </sheetViews>
  <sheetFormatPr defaultColWidth="14.44140625" defaultRowHeight="13.2" x14ac:dyDescent="0.25"/>
  <cols>
    <col min="1" max="1" width="36.5546875" style="58" customWidth="1"/>
    <col min="2" max="2" width="13.5546875" style="58" customWidth="1"/>
    <col min="3" max="3" width="12.109375" style="58" customWidth="1"/>
    <col min="4" max="4" width="11.44140625" style="58" customWidth="1"/>
    <col min="5" max="5" width="10.5546875" style="58" customWidth="1"/>
    <col min="6" max="6" width="13.33203125" style="58" customWidth="1"/>
    <col min="7" max="7" width="15.88671875" style="58" customWidth="1"/>
    <col min="8" max="8" width="19.88671875" style="58" customWidth="1"/>
    <col min="9" max="9" width="17.6640625" style="58" customWidth="1"/>
    <col min="10" max="10" width="11" style="58" customWidth="1"/>
    <col min="11" max="11" width="17.6640625" style="58" customWidth="1"/>
    <col min="12" max="15" width="9.109375" style="58" customWidth="1"/>
    <col min="16" max="21" width="17.33203125" style="58" customWidth="1"/>
    <col min="22" max="16384" width="14.44140625" style="58"/>
  </cols>
  <sheetData>
    <row r="1" spans="1:11" x14ac:dyDescent="0.25">
      <c r="A1" s="22" t="s">
        <v>108</v>
      </c>
      <c r="B1" s="454"/>
      <c r="C1" s="455"/>
      <c r="D1" s="456"/>
      <c r="E1" s="457"/>
      <c r="F1" s="19"/>
      <c r="G1" s="19"/>
      <c r="H1" s="19"/>
      <c r="I1" s="19"/>
      <c r="J1" s="19"/>
      <c r="K1" s="19"/>
    </row>
    <row r="2" spans="1:11" x14ac:dyDescent="0.25">
      <c r="A2" s="22" t="s">
        <v>109</v>
      </c>
      <c r="B2" s="458"/>
      <c r="C2" s="459"/>
      <c r="D2" s="460"/>
      <c r="E2" s="32"/>
      <c r="F2" s="19"/>
      <c r="G2" s="19"/>
      <c r="H2" s="19"/>
      <c r="I2" s="19"/>
      <c r="J2" s="19"/>
      <c r="K2" s="19"/>
    </row>
    <row r="3" spans="1:11" x14ac:dyDescent="0.25">
      <c r="A3" s="23" t="s">
        <v>43</v>
      </c>
      <c r="B3" s="454"/>
      <c r="C3" s="455"/>
      <c r="D3" s="456"/>
      <c r="E3" s="457"/>
      <c r="F3" s="32"/>
      <c r="G3" s="19"/>
      <c r="H3" s="19"/>
      <c r="I3" s="19"/>
      <c r="J3" s="19"/>
      <c r="K3" s="19"/>
    </row>
    <row r="4" spans="1:11" x14ac:dyDescent="0.25">
      <c r="A4" s="22" t="s">
        <v>44</v>
      </c>
      <c r="B4" s="454"/>
      <c r="C4" s="455"/>
      <c r="D4" s="456"/>
      <c r="E4" s="457"/>
      <c r="F4" s="19"/>
      <c r="G4" s="19"/>
      <c r="H4" s="19"/>
      <c r="I4" s="19"/>
      <c r="J4" s="19"/>
      <c r="K4" s="19"/>
    </row>
    <row r="5" spans="1:11" x14ac:dyDescent="0.25">
      <c r="A5" s="22" t="s">
        <v>45</v>
      </c>
      <c r="B5" s="461"/>
      <c r="C5" s="462"/>
      <c r="D5" s="463"/>
      <c r="E5" s="464"/>
      <c r="F5" s="19"/>
      <c r="G5" s="19"/>
      <c r="H5" s="19"/>
      <c r="I5" s="19"/>
      <c r="J5" s="19"/>
      <c r="K5" s="19"/>
    </row>
    <row r="6" spans="1:11" ht="20.399999999999999" x14ac:dyDescent="0.25">
      <c r="A6" s="22" t="s">
        <v>110</v>
      </c>
      <c r="B6" s="465" t="s">
        <v>111</v>
      </c>
      <c r="C6" s="461" t="s">
        <v>112</v>
      </c>
      <c r="D6" s="463"/>
      <c r="E6" s="464"/>
      <c r="F6" s="19"/>
      <c r="G6" s="19"/>
      <c r="H6" s="24"/>
      <c r="I6" s="24"/>
      <c r="J6" s="37"/>
      <c r="K6" s="24"/>
    </row>
    <row r="7" spans="1:11" x14ac:dyDescent="0.25">
      <c r="A7" s="22" t="s">
        <v>113</v>
      </c>
      <c r="B7" s="461"/>
      <c r="C7" s="462"/>
      <c r="D7" s="463"/>
      <c r="E7" s="464"/>
      <c r="F7" s="19"/>
      <c r="G7" s="19"/>
      <c r="H7" s="24"/>
      <c r="I7" s="24"/>
      <c r="J7" s="37"/>
      <c r="K7" s="24"/>
    </row>
    <row r="8" spans="1:11" ht="13.8" thickBot="1" x14ac:dyDescent="0.3">
      <c r="A8" s="19"/>
      <c r="B8" s="19"/>
      <c r="C8" s="19"/>
      <c r="D8" s="20"/>
      <c r="E8" s="20"/>
      <c r="F8" s="21"/>
      <c r="G8" s="19"/>
      <c r="H8" s="19"/>
      <c r="I8" s="19"/>
      <c r="J8" s="20"/>
      <c r="K8" s="19"/>
    </row>
    <row r="9" spans="1:11" ht="36.6" thickBot="1" x14ac:dyDescent="0.3">
      <c r="A9" s="466" t="s">
        <v>114</v>
      </c>
      <c r="B9" s="467"/>
      <c r="C9" s="467"/>
      <c r="D9" s="467"/>
      <c r="E9" s="467"/>
      <c r="F9" s="467"/>
      <c r="G9" s="467"/>
      <c r="H9" s="467"/>
      <c r="I9" s="467"/>
      <c r="J9" s="467"/>
      <c r="K9" s="468"/>
    </row>
    <row r="10" spans="1:11" s="369" customFormat="1" ht="13.8" x14ac:dyDescent="0.25">
      <c r="A10" s="399"/>
      <c r="B10" s="342" t="s">
        <v>115</v>
      </c>
      <c r="C10" s="285"/>
      <c r="D10" s="285"/>
      <c r="E10" s="285"/>
      <c r="F10" s="285"/>
      <c r="G10" s="286"/>
      <c r="H10" s="370" t="s">
        <v>116</v>
      </c>
      <c r="I10" s="371"/>
      <c r="J10" s="371"/>
      <c r="K10" s="372"/>
    </row>
    <row r="11" spans="1:11" s="369" customFormat="1" ht="42" thickBot="1" x14ac:dyDescent="0.3">
      <c r="A11" s="366" t="s">
        <v>48</v>
      </c>
      <c r="B11" s="287" t="s">
        <v>50</v>
      </c>
      <c r="C11" s="287" t="s">
        <v>51</v>
      </c>
      <c r="D11" s="288" t="s">
        <v>52</v>
      </c>
      <c r="E11" s="289" t="s">
        <v>53</v>
      </c>
      <c r="F11" s="290" t="s">
        <v>54</v>
      </c>
      <c r="G11" s="291" t="s">
        <v>55</v>
      </c>
      <c r="H11" s="378" t="s">
        <v>117</v>
      </c>
      <c r="I11" s="379" t="s">
        <v>118</v>
      </c>
      <c r="J11" s="379" t="s">
        <v>119</v>
      </c>
      <c r="K11" s="380" t="s">
        <v>120</v>
      </c>
    </row>
    <row r="12" spans="1:11" s="369" customFormat="1" ht="13.8" x14ac:dyDescent="0.25">
      <c r="A12" s="243" t="s">
        <v>56</v>
      </c>
      <c r="B12" s="343"/>
      <c r="C12" s="343"/>
      <c r="D12" s="344"/>
      <c r="E12" s="345"/>
      <c r="F12" s="346"/>
      <c r="G12" s="347"/>
      <c r="H12" s="381"/>
      <c r="I12" s="382"/>
      <c r="J12" s="382"/>
      <c r="K12" s="383"/>
    </row>
    <row r="13" spans="1:11" s="369" customFormat="1" ht="28.2" customHeight="1" x14ac:dyDescent="0.25">
      <c r="A13" s="545" t="s">
        <v>121</v>
      </c>
      <c r="B13" s="546"/>
      <c r="C13" s="546"/>
      <c r="D13" s="546"/>
      <c r="E13" s="546"/>
      <c r="F13" s="546"/>
      <c r="G13" s="547"/>
      <c r="H13" s="384"/>
      <c r="I13" s="385"/>
      <c r="J13" s="385"/>
      <c r="K13" s="386"/>
    </row>
    <row r="14" spans="1:11" s="369" customFormat="1" ht="13.8" x14ac:dyDescent="0.25">
      <c r="A14" s="292" t="str">
        <f>'Bgt template&amp;examples (main IP)'!A12</f>
        <v>Example A1. Programme Officer</v>
      </c>
      <c r="B14" s="293">
        <f>'Bgt template&amp;examples (main IP)'!C12</f>
        <v>1</v>
      </c>
      <c r="C14" s="294">
        <f>'Bgt template&amp;examples (main IP)'!D12</f>
        <v>3000</v>
      </c>
      <c r="D14" s="295">
        <f>'Bgt template&amp;examples (main IP)'!E12</f>
        <v>12</v>
      </c>
      <c r="E14" s="295" t="str">
        <f>'Bgt template&amp;examples (main IP)'!F12</f>
        <v>Months</v>
      </c>
      <c r="F14" s="296">
        <f>'Bgt template&amp;examples (main IP)'!G12</f>
        <v>0.5</v>
      </c>
      <c r="G14" s="297">
        <f t="shared" ref="G14:G17" si="0">B14*C14*D14*F14</f>
        <v>18000</v>
      </c>
      <c r="H14" s="298">
        <v>8000</v>
      </c>
      <c r="I14" s="299">
        <f t="shared" ref="I14:I17" si="1">G14-H14</f>
        <v>10000</v>
      </c>
      <c r="J14" s="300">
        <f>+H14/G14</f>
        <v>0.44444444444444442</v>
      </c>
      <c r="K14" s="301"/>
    </row>
    <row r="15" spans="1:11" s="369" customFormat="1" ht="13.8" x14ac:dyDescent="0.25">
      <c r="A15" s="292" t="str">
        <f>'Bgt template&amp;examples (main IP)'!A13</f>
        <v>Example A2. Warehouse security guards</v>
      </c>
      <c r="B15" s="293">
        <f>'Bgt template&amp;examples (main IP)'!C13</f>
        <v>6</v>
      </c>
      <c r="C15" s="294">
        <f>'Bgt template&amp;examples (main IP)'!D13</f>
        <v>1000</v>
      </c>
      <c r="D15" s="295">
        <f>'Bgt template&amp;examples (main IP)'!E13</f>
        <v>12</v>
      </c>
      <c r="E15" s="295" t="str">
        <f>'Bgt template&amp;examples (main IP)'!F13</f>
        <v>Months</v>
      </c>
      <c r="F15" s="296">
        <f>'Bgt template&amp;examples (main IP)'!G13</f>
        <v>0.1</v>
      </c>
      <c r="G15" s="297">
        <f t="shared" si="0"/>
        <v>7200</v>
      </c>
      <c r="H15" s="298">
        <v>3000</v>
      </c>
      <c r="I15" s="299">
        <f t="shared" si="1"/>
        <v>4200</v>
      </c>
      <c r="J15" s="300">
        <f t="shared" ref="J15:J18" si="2">+H15/G15</f>
        <v>0.41666666666666669</v>
      </c>
      <c r="K15" s="302"/>
    </row>
    <row r="16" spans="1:11" s="369" customFormat="1" ht="13.8" x14ac:dyDescent="0.25">
      <c r="A16" s="303">
        <f>'Bgt template&amp;examples (main IP)'!A14</f>
        <v>0</v>
      </c>
      <c r="B16" s="304">
        <f>'Bgt template&amp;examples (main IP)'!C14</f>
        <v>0</v>
      </c>
      <c r="C16" s="305">
        <f>'Bgt template&amp;examples (main IP)'!D14</f>
        <v>0</v>
      </c>
      <c r="D16" s="295">
        <f>'Bgt template&amp;examples (main IP)'!E14</f>
        <v>0</v>
      </c>
      <c r="E16" s="295">
        <f>'Bgt template&amp;examples (main IP)'!F14</f>
        <v>0</v>
      </c>
      <c r="F16" s="296">
        <f>'Bgt template&amp;examples (main IP)'!G14</f>
        <v>0</v>
      </c>
      <c r="G16" s="297">
        <f t="shared" si="0"/>
        <v>0</v>
      </c>
      <c r="H16" s="298"/>
      <c r="I16" s="299">
        <f t="shared" si="1"/>
        <v>0</v>
      </c>
      <c r="J16" s="300" t="e">
        <f t="shared" si="2"/>
        <v>#DIV/0!</v>
      </c>
      <c r="K16" s="302"/>
    </row>
    <row r="17" spans="1:11" s="369" customFormat="1" ht="13.8" x14ac:dyDescent="0.25">
      <c r="A17" s="303">
        <f>'Bgt template&amp;examples (main IP)'!A15</f>
        <v>0</v>
      </c>
      <c r="B17" s="304">
        <f>'Bgt template&amp;examples (main IP)'!C15</f>
        <v>0</v>
      </c>
      <c r="C17" s="305">
        <f>'Bgt template&amp;examples (main IP)'!D15</f>
        <v>0</v>
      </c>
      <c r="D17" s="295">
        <f>'Bgt template&amp;examples (main IP)'!E15</f>
        <v>0</v>
      </c>
      <c r="E17" s="295">
        <f>'Bgt template&amp;examples (main IP)'!F15</f>
        <v>0</v>
      </c>
      <c r="F17" s="296">
        <f>'Bgt template&amp;examples (main IP)'!G15</f>
        <v>0</v>
      </c>
      <c r="G17" s="297">
        <f t="shared" si="0"/>
        <v>0</v>
      </c>
      <c r="H17" s="298"/>
      <c r="I17" s="299">
        <f t="shared" si="1"/>
        <v>0</v>
      </c>
      <c r="J17" s="300" t="e">
        <f t="shared" si="2"/>
        <v>#DIV/0!</v>
      </c>
      <c r="K17" s="302"/>
    </row>
    <row r="18" spans="1:11" s="369" customFormat="1" ht="13.8" x14ac:dyDescent="0.25">
      <c r="A18" s="306" t="s">
        <v>63</v>
      </c>
      <c r="B18" s="307" t="s">
        <v>64</v>
      </c>
      <c r="C18" s="308" t="s">
        <v>64</v>
      </c>
      <c r="D18" s="307"/>
      <c r="E18" s="309"/>
      <c r="F18" s="310" t="s">
        <v>64</v>
      </c>
      <c r="G18" s="311">
        <f t="shared" ref="G18:I18" si="3">SUBTOTAL(9,G14:G17)</f>
        <v>25200</v>
      </c>
      <c r="H18" s="312">
        <f t="shared" si="3"/>
        <v>11000</v>
      </c>
      <c r="I18" s="313">
        <f t="shared" si="3"/>
        <v>14200</v>
      </c>
      <c r="J18" s="387">
        <f t="shared" si="2"/>
        <v>0.43650793650793651</v>
      </c>
      <c r="K18" s="311"/>
    </row>
    <row r="19" spans="1:11" s="369" customFormat="1" ht="28.2" customHeight="1" x14ac:dyDescent="0.25">
      <c r="A19" s="545" t="s">
        <v>122</v>
      </c>
      <c r="B19" s="546"/>
      <c r="C19" s="546"/>
      <c r="D19" s="546"/>
      <c r="E19" s="546"/>
      <c r="F19" s="546"/>
      <c r="G19" s="547"/>
      <c r="H19" s="314"/>
      <c r="I19" s="315"/>
      <c r="J19" s="388"/>
      <c r="K19" s="316"/>
    </row>
    <row r="20" spans="1:11" s="369" customFormat="1" ht="13.8" x14ac:dyDescent="0.25">
      <c r="A20" s="303" t="str">
        <f>'Bgt template&amp;examples (main IP)'!A18</f>
        <v>Example B1. Cereals</v>
      </c>
      <c r="B20" s="304">
        <f>'Bgt template&amp;examples (main IP)'!C18</f>
        <v>2000</v>
      </c>
      <c r="C20" s="305">
        <f>'Bgt template&amp;examples (main IP)'!D18</f>
        <v>300</v>
      </c>
      <c r="D20" s="295">
        <f>'Bgt template&amp;examples (main IP)'!E18</f>
        <v>1</v>
      </c>
      <c r="E20" s="295" t="str">
        <f>'Bgt template&amp;examples (main IP)'!F18</f>
        <v>n/a</v>
      </c>
      <c r="F20" s="317">
        <f>'Bgt template&amp;examples (main IP)'!G18</f>
        <v>1</v>
      </c>
      <c r="G20" s="297">
        <f t="shared" ref="G20:G23" si="4">B20*C20*D20*F20</f>
        <v>600000</v>
      </c>
      <c r="H20" s="298">
        <v>300000</v>
      </c>
      <c r="I20" s="299">
        <f t="shared" ref="I20:I23" si="5">G20-H20</f>
        <v>300000</v>
      </c>
      <c r="J20" s="300">
        <f t="shared" ref="J20:J24" si="6">+H20/G20</f>
        <v>0.5</v>
      </c>
      <c r="K20" s="301"/>
    </row>
    <row r="21" spans="1:11" s="369" customFormat="1" ht="13.8" x14ac:dyDescent="0.25">
      <c r="A21" s="303" t="str">
        <f>'Bgt template&amp;examples (main IP)'!A19</f>
        <v>Example B2. Transportation costs - cereals</v>
      </c>
      <c r="B21" s="304">
        <f>'Bgt template&amp;examples (main IP)'!C19</f>
        <v>2000</v>
      </c>
      <c r="C21" s="305">
        <f>'Bgt template&amp;examples (main IP)'!D19</f>
        <v>30</v>
      </c>
      <c r="D21" s="295">
        <f>'Bgt template&amp;examples (main IP)'!E19</f>
        <v>1</v>
      </c>
      <c r="E21" s="295" t="str">
        <f>'Bgt template&amp;examples (main IP)'!F19</f>
        <v>n/a</v>
      </c>
      <c r="F21" s="317">
        <f>'Bgt template&amp;examples (main IP)'!G19</f>
        <v>1</v>
      </c>
      <c r="G21" s="297">
        <f t="shared" si="4"/>
        <v>60000</v>
      </c>
      <c r="H21" s="298">
        <v>20000</v>
      </c>
      <c r="I21" s="299">
        <f t="shared" si="5"/>
        <v>40000</v>
      </c>
      <c r="J21" s="300">
        <f t="shared" si="6"/>
        <v>0.33333333333333331</v>
      </c>
      <c r="K21" s="302"/>
    </row>
    <row r="22" spans="1:11" s="369" customFormat="1" ht="13.8" x14ac:dyDescent="0.25">
      <c r="A22" s="303" t="str">
        <f>'Bgt template&amp;examples (main IP)'!A20</f>
        <v>Example B3. Cash transfer</v>
      </c>
      <c r="B22" s="304">
        <f>'Bgt template&amp;examples (main IP)'!C20</f>
        <v>500</v>
      </c>
      <c r="C22" s="305">
        <f>'Bgt template&amp;examples (main IP)'!D20</f>
        <v>100</v>
      </c>
      <c r="D22" s="295">
        <f>'Bgt template&amp;examples (main IP)'!E20</f>
        <v>12</v>
      </c>
      <c r="E22" s="295" t="str">
        <f>'Bgt template&amp;examples (main IP)'!F20</f>
        <v>Months</v>
      </c>
      <c r="F22" s="317">
        <f>'Bgt template&amp;examples (main IP)'!G20</f>
        <v>1</v>
      </c>
      <c r="G22" s="297">
        <f t="shared" si="4"/>
        <v>600000</v>
      </c>
      <c r="H22" s="298">
        <v>200000</v>
      </c>
      <c r="I22" s="299">
        <f t="shared" si="5"/>
        <v>400000</v>
      </c>
      <c r="J22" s="300">
        <f t="shared" si="6"/>
        <v>0.33333333333333331</v>
      </c>
      <c r="K22" s="302"/>
    </row>
    <row r="23" spans="1:11" s="369" customFormat="1" ht="13.8" x14ac:dyDescent="0.25">
      <c r="A23" s="303">
        <f>'Bgt template&amp;examples (main IP)'!A21</f>
        <v>0</v>
      </c>
      <c r="B23" s="304">
        <f>'Bgt template&amp;examples (main IP)'!C21</f>
        <v>0</v>
      </c>
      <c r="C23" s="305">
        <f>'Bgt template&amp;examples (main IP)'!D21</f>
        <v>0</v>
      </c>
      <c r="D23" s="295">
        <f>'Bgt template&amp;examples (main IP)'!E21</f>
        <v>0</v>
      </c>
      <c r="E23" s="295">
        <f>'Bgt template&amp;examples (main IP)'!F21</f>
        <v>0</v>
      </c>
      <c r="F23" s="317">
        <f>'Bgt template&amp;examples (main IP)'!G21</f>
        <v>0</v>
      </c>
      <c r="G23" s="297">
        <f t="shared" si="4"/>
        <v>0</v>
      </c>
      <c r="H23" s="298">
        <v>0</v>
      </c>
      <c r="I23" s="299">
        <f t="shared" si="5"/>
        <v>0</v>
      </c>
      <c r="J23" s="300" t="e">
        <f t="shared" si="6"/>
        <v>#DIV/0!</v>
      </c>
      <c r="K23" s="302"/>
    </row>
    <row r="24" spans="1:11" s="369" customFormat="1" ht="13.8" x14ac:dyDescent="0.25">
      <c r="A24" s="306" t="s">
        <v>73</v>
      </c>
      <c r="B24" s="307" t="s">
        <v>64</v>
      </c>
      <c r="C24" s="308" t="s">
        <v>64</v>
      </c>
      <c r="D24" s="307"/>
      <c r="E24" s="309"/>
      <c r="F24" s="310" t="s">
        <v>64</v>
      </c>
      <c r="G24" s="311">
        <f t="shared" ref="G24:I24" si="7">SUBTOTAL(9,G20:G23)</f>
        <v>1260000</v>
      </c>
      <c r="H24" s="312">
        <f t="shared" si="7"/>
        <v>520000</v>
      </c>
      <c r="I24" s="313">
        <f t="shared" si="7"/>
        <v>740000</v>
      </c>
      <c r="J24" s="387">
        <f t="shared" si="6"/>
        <v>0.41269841269841268</v>
      </c>
      <c r="K24" s="311"/>
    </row>
    <row r="25" spans="1:11" s="369" customFormat="1" ht="13.8" x14ac:dyDescent="0.25">
      <c r="A25" s="545" t="s">
        <v>123</v>
      </c>
      <c r="B25" s="546"/>
      <c r="C25" s="546"/>
      <c r="D25" s="546"/>
      <c r="E25" s="546"/>
      <c r="F25" s="546"/>
      <c r="G25" s="547"/>
      <c r="H25" s="314"/>
      <c r="I25" s="315"/>
      <c r="J25" s="388"/>
      <c r="K25" s="316"/>
    </row>
    <row r="26" spans="1:11" s="369" customFormat="1" ht="13.8" x14ac:dyDescent="0.25">
      <c r="A26" s="303" t="str">
        <f>'Bgt template&amp;examples (main IP)'!A24</f>
        <v xml:space="preserve">Example C1. laptop </v>
      </c>
      <c r="B26" s="304">
        <f>'Bgt template&amp;examples (main IP)'!C24</f>
        <v>2</v>
      </c>
      <c r="C26" s="305">
        <f>'Bgt template&amp;examples (main IP)'!D24</f>
        <v>800</v>
      </c>
      <c r="D26" s="295">
        <f>'Bgt template&amp;examples (main IP)'!E24</f>
        <v>1</v>
      </c>
      <c r="E26" s="295" t="str">
        <f>'Bgt template&amp;examples (main IP)'!F24</f>
        <v>n/a</v>
      </c>
      <c r="F26" s="317">
        <f>'Bgt template&amp;examples (main IP)'!G24</f>
        <v>1</v>
      </c>
      <c r="G26" s="297">
        <f t="shared" ref="G26:G29" si="8">B26*C26*D26*F26</f>
        <v>1600</v>
      </c>
      <c r="H26" s="298">
        <v>1000</v>
      </c>
      <c r="I26" s="299">
        <f t="shared" ref="I26:I29" si="9">G26-H26</f>
        <v>600</v>
      </c>
      <c r="J26" s="300">
        <f t="shared" ref="J26:J30" si="10">+H26/G26</f>
        <v>0.625</v>
      </c>
      <c r="K26" s="301"/>
    </row>
    <row r="27" spans="1:11" s="369" customFormat="1" ht="13.8" x14ac:dyDescent="0.25">
      <c r="A27" s="303" t="str">
        <f>'Bgt template&amp;examples (main IP)'!A25</f>
        <v>C2. xxxxx</v>
      </c>
      <c r="B27" s="304">
        <f>'Bgt template&amp;examples (main IP)'!C25</f>
        <v>0</v>
      </c>
      <c r="C27" s="305">
        <f>'Bgt template&amp;examples (main IP)'!D25</f>
        <v>0</v>
      </c>
      <c r="D27" s="295">
        <f>'Bgt template&amp;examples (main IP)'!E25</f>
        <v>0</v>
      </c>
      <c r="E27" s="295">
        <f>'Bgt template&amp;examples (main IP)'!F25</f>
        <v>0</v>
      </c>
      <c r="F27" s="317">
        <f>'Bgt template&amp;examples (main IP)'!G25</f>
        <v>0</v>
      </c>
      <c r="G27" s="297">
        <f t="shared" si="8"/>
        <v>0</v>
      </c>
      <c r="H27" s="298"/>
      <c r="I27" s="299">
        <f t="shared" si="9"/>
        <v>0</v>
      </c>
      <c r="J27" s="300" t="e">
        <f t="shared" si="10"/>
        <v>#DIV/0!</v>
      </c>
      <c r="K27" s="302"/>
    </row>
    <row r="28" spans="1:11" s="369" customFormat="1" ht="13.8" x14ac:dyDescent="0.25">
      <c r="A28" s="303">
        <f>'Bgt template&amp;examples (main IP)'!A26</f>
        <v>0</v>
      </c>
      <c r="B28" s="304">
        <f>'Bgt template&amp;examples (main IP)'!C26</f>
        <v>0</v>
      </c>
      <c r="C28" s="305">
        <f>'Bgt template&amp;examples (main IP)'!D26</f>
        <v>0</v>
      </c>
      <c r="D28" s="295">
        <f>'Bgt template&amp;examples (main IP)'!E26</f>
        <v>0</v>
      </c>
      <c r="E28" s="295">
        <f>'Bgt template&amp;examples (main IP)'!F26</f>
        <v>0</v>
      </c>
      <c r="F28" s="317">
        <f>'Bgt template&amp;examples (main IP)'!G26</f>
        <v>0</v>
      </c>
      <c r="G28" s="297">
        <f t="shared" si="8"/>
        <v>0</v>
      </c>
      <c r="H28" s="298">
        <v>0</v>
      </c>
      <c r="I28" s="299">
        <f t="shared" si="9"/>
        <v>0</v>
      </c>
      <c r="J28" s="300" t="e">
        <f t="shared" si="10"/>
        <v>#DIV/0!</v>
      </c>
      <c r="K28" s="302"/>
    </row>
    <row r="29" spans="1:11" s="369" customFormat="1" ht="13.8" x14ac:dyDescent="0.25">
      <c r="A29" s="303">
        <f>'Bgt template&amp;examples (main IP)'!A27</f>
        <v>0</v>
      </c>
      <c r="B29" s="304">
        <f>'Bgt template&amp;examples (main IP)'!C27</f>
        <v>0</v>
      </c>
      <c r="C29" s="305">
        <f>'Bgt template&amp;examples (main IP)'!D27</f>
        <v>0</v>
      </c>
      <c r="D29" s="295">
        <f>'Bgt template&amp;examples (main IP)'!E27</f>
        <v>0</v>
      </c>
      <c r="E29" s="295">
        <f>'Bgt template&amp;examples (main IP)'!F27</f>
        <v>0</v>
      </c>
      <c r="F29" s="317">
        <f>'Bgt template&amp;examples (main IP)'!G27</f>
        <v>0</v>
      </c>
      <c r="G29" s="297">
        <f t="shared" si="8"/>
        <v>0</v>
      </c>
      <c r="H29" s="298">
        <v>0</v>
      </c>
      <c r="I29" s="299">
        <f t="shared" si="9"/>
        <v>0</v>
      </c>
      <c r="J29" s="300" t="e">
        <f t="shared" si="10"/>
        <v>#DIV/0!</v>
      </c>
      <c r="K29" s="302"/>
    </row>
    <row r="30" spans="1:11" s="369" customFormat="1" ht="13.8" x14ac:dyDescent="0.25">
      <c r="A30" s="306" t="s">
        <v>78</v>
      </c>
      <c r="B30" s="307" t="s">
        <v>64</v>
      </c>
      <c r="C30" s="308" t="s">
        <v>64</v>
      </c>
      <c r="D30" s="307"/>
      <c r="E30" s="309"/>
      <c r="F30" s="310" t="s">
        <v>64</v>
      </c>
      <c r="G30" s="311">
        <f t="shared" ref="G30:I30" si="11">SUBTOTAL(9,G26:G29)</f>
        <v>1600</v>
      </c>
      <c r="H30" s="312">
        <f t="shared" si="11"/>
        <v>1000</v>
      </c>
      <c r="I30" s="313">
        <f t="shared" si="11"/>
        <v>600</v>
      </c>
      <c r="J30" s="387">
        <f t="shared" si="10"/>
        <v>0.625</v>
      </c>
      <c r="K30" s="311"/>
    </row>
    <row r="31" spans="1:11" s="369" customFormat="1" ht="13.8" x14ac:dyDescent="0.25">
      <c r="A31" s="545" t="s">
        <v>124</v>
      </c>
      <c r="B31" s="546"/>
      <c r="C31" s="546"/>
      <c r="D31" s="546"/>
      <c r="E31" s="546"/>
      <c r="F31" s="546"/>
      <c r="G31" s="547"/>
      <c r="H31" s="314"/>
      <c r="I31" s="315"/>
      <c r="J31" s="388"/>
      <c r="K31" s="316"/>
    </row>
    <row r="32" spans="1:11" s="369" customFormat="1" ht="27.6" x14ac:dyDescent="0.25">
      <c r="A32" s="303" t="str">
        <f>'Bgt template&amp;examples (main IP)'!A30</f>
        <v>Example D1. Quality inspection service (cereals) by xxxx [name of contractor]</v>
      </c>
      <c r="B32" s="304">
        <f>'Bgt template&amp;examples (main IP)'!C30</f>
        <v>800</v>
      </c>
      <c r="C32" s="305">
        <f>'Bgt template&amp;examples (main IP)'!D30</f>
        <v>40</v>
      </c>
      <c r="D32" s="295">
        <f>'Bgt template&amp;examples (main IP)'!E30</f>
        <v>1</v>
      </c>
      <c r="E32" s="295" t="str">
        <f>'Bgt template&amp;examples (main IP)'!F30</f>
        <v>n/a</v>
      </c>
      <c r="F32" s="317">
        <f>'Bgt template&amp;examples (main IP)'!G30</f>
        <v>1</v>
      </c>
      <c r="G32" s="297">
        <f t="shared" ref="G32:G35" si="12">B32*C32*D32*F32</f>
        <v>32000</v>
      </c>
      <c r="H32" s="298">
        <v>10000</v>
      </c>
      <c r="I32" s="299">
        <f t="shared" ref="I32:I35" si="13">G32-H32</f>
        <v>22000</v>
      </c>
      <c r="J32" s="300">
        <f t="shared" ref="J32:J36" si="14">+H32/G32</f>
        <v>0.3125</v>
      </c>
      <c r="K32" s="301"/>
    </row>
    <row r="33" spans="1:11" s="369" customFormat="1" ht="27.6" x14ac:dyDescent="0.25">
      <c r="A33" s="303" t="str">
        <f>'Bgt template&amp;examples (main IP)'!A31</f>
        <v>Example D2. Cash transfer process fee by xxx [name of contractor]</v>
      </c>
      <c r="B33" s="304">
        <f>'Bgt template&amp;examples (main IP)'!C31</f>
        <v>10000</v>
      </c>
      <c r="C33" s="305">
        <f>'Bgt template&amp;examples (main IP)'!D31</f>
        <v>1</v>
      </c>
      <c r="D33" s="295">
        <f>'Bgt template&amp;examples (main IP)'!E31</f>
        <v>1</v>
      </c>
      <c r="E33" s="295" t="str">
        <f>'Bgt template&amp;examples (main IP)'!F31</f>
        <v>n/a</v>
      </c>
      <c r="F33" s="317">
        <f>'Bgt template&amp;examples (main IP)'!G31</f>
        <v>1</v>
      </c>
      <c r="G33" s="297">
        <f t="shared" si="12"/>
        <v>10000</v>
      </c>
      <c r="H33" s="298">
        <v>9000</v>
      </c>
      <c r="I33" s="299">
        <f t="shared" si="13"/>
        <v>1000</v>
      </c>
      <c r="J33" s="300">
        <f t="shared" si="14"/>
        <v>0.9</v>
      </c>
      <c r="K33" s="302"/>
    </row>
    <row r="34" spans="1:11" s="369" customFormat="1" ht="13.8" x14ac:dyDescent="0.25">
      <c r="A34" s="303">
        <f>'Bgt template&amp;examples (main IP)'!A32</f>
        <v>0</v>
      </c>
      <c r="B34" s="304">
        <f>'Bgt template&amp;examples (main IP)'!C32</f>
        <v>0</v>
      </c>
      <c r="C34" s="305">
        <f>'Bgt template&amp;examples (main IP)'!D32</f>
        <v>0</v>
      </c>
      <c r="D34" s="295">
        <f>'Bgt template&amp;examples (main IP)'!E32</f>
        <v>0</v>
      </c>
      <c r="E34" s="295">
        <f>'Bgt template&amp;examples (main IP)'!F32</f>
        <v>0</v>
      </c>
      <c r="F34" s="317">
        <f>'Bgt template&amp;examples (main IP)'!G32</f>
        <v>0</v>
      </c>
      <c r="G34" s="297">
        <f t="shared" si="12"/>
        <v>0</v>
      </c>
      <c r="H34" s="298">
        <v>0</v>
      </c>
      <c r="I34" s="299">
        <f t="shared" si="13"/>
        <v>0</v>
      </c>
      <c r="J34" s="300" t="e">
        <f t="shared" si="14"/>
        <v>#DIV/0!</v>
      </c>
      <c r="K34" s="302"/>
    </row>
    <row r="35" spans="1:11" s="369" customFormat="1" ht="13.8" x14ac:dyDescent="0.25">
      <c r="A35" s="303">
        <f>'Bgt template&amp;examples (main IP)'!A33</f>
        <v>0</v>
      </c>
      <c r="B35" s="304">
        <f>'Bgt template&amp;examples (main IP)'!C33</f>
        <v>0</v>
      </c>
      <c r="C35" s="305">
        <f>'Bgt template&amp;examples (main IP)'!D33</f>
        <v>0</v>
      </c>
      <c r="D35" s="295">
        <f>'Bgt template&amp;examples (main IP)'!E33</f>
        <v>0</v>
      </c>
      <c r="E35" s="295">
        <f>'Bgt template&amp;examples (main IP)'!F33</f>
        <v>0</v>
      </c>
      <c r="F35" s="317">
        <f>'Bgt template&amp;examples (main IP)'!G33</f>
        <v>0</v>
      </c>
      <c r="G35" s="297">
        <f t="shared" si="12"/>
        <v>0</v>
      </c>
      <c r="H35" s="298">
        <v>0</v>
      </c>
      <c r="I35" s="299">
        <f t="shared" si="13"/>
        <v>0</v>
      </c>
      <c r="J35" s="300" t="e">
        <f t="shared" si="14"/>
        <v>#DIV/0!</v>
      </c>
      <c r="K35" s="302"/>
    </row>
    <row r="36" spans="1:11" s="369" customFormat="1" ht="13.8" x14ac:dyDescent="0.25">
      <c r="A36" s="306" t="s">
        <v>84</v>
      </c>
      <c r="B36" s="307" t="s">
        <v>64</v>
      </c>
      <c r="C36" s="308" t="s">
        <v>64</v>
      </c>
      <c r="D36" s="307"/>
      <c r="E36" s="309"/>
      <c r="F36" s="310" t="s">
        <v>64</v>
      </c>
      <c r="G36" s="311">
        <f t="shared" ref="G36:I36" si="15">SUBTOTAL(9,G32:G35)</f>
        <v>42000</v>
      </c>
      <c r="H36" s="312">
        <f t="shared" si="15"/>
        <v>19000</v>
      </c>
      <c r="I36" s="313">
        <f t="shared" si="15"/>
        <v>23000</v>
      </c>
      <c r="J36" s="387">
        <f t="shared" si="14"/>
        <v>0.45238095238095238</v>
      </c>
      <c r="K36" s="311"/>
    </row>
    <row r="37" spans="1:11" s="369" customFormat="1" ht="13.8" x14ac:dyDescent="0.25">
      <c r="A37" s="545" t="s">
        <v>125</v>
      </c>
      <c r="B37" s="546"/>
      <c r="C37" s="546"/>
      <c r="D37" s="546"/>
      <c r="E37" s="546"/>
      <c r="F37" s="546"/>
      <c r="G37" s="547"/>
      <c r="H37" s="314"/>
      <c r="I37" s="315"/>
      <c r="J37" s="388"/>
      <c r="K37" s="316"/>
    </row>
    <row r="38" spans="1:11" s="369" customFormat="1" ht="27.6" x14ac:dyDescent="0.25">
      <c r="A38" s="303" t="str">
        <f>'Bgt template&amp;examples (main IP)'!A36</f>
        <v>Example E1. Airfare for food distribution monitoring trip</v>
      </c>
      <c r="B38" s="304">
        <f>'Bgt template&amp;examples (main IP)'!C36</f>
        <v>6</v>
      </c>
      <c r="C38" s="305">
        <f>'Bgt template&amp;examples (main IP)'!D36</f>
        <v>400</v>
      </c>
      <c r="D38" s="295">
        <f>'Bgt template&amp;examples (main IP)'!E36</f>
        <v>1</v>
      </c>
      <c r="E38" s="295" t="str">
        <f>'Bgt template&amp;examples (main IP)'!F36</f>
        <v>n/a</v>
      </c>
      <c r="F38" s="317">
        <f>'Bgt template&amp;examples (main IP)'!G36</f>
        <v>1</v>
      </c>
      <c r="G38" s="297">
        <f t="shared" ref="G38:G41" si="16">B38*C38*D38*F38</f>
        <v>2400</v>
      </c>
      <c r="H38" s="298">
        <v>1000</v>
      </c>
      <c r="I38" s="299">
        <f t="shared" ref="I38:I41" si="17">G38-H38</f>
        <v>1400</v>
      </c>
      <c r="J38" s="300">
        <f t="shared" ref="J38:J42" si="18">+H38/G38</f>
        <v>0.41666666666666669</v>
      </c>
      <c r="K38" s="301"/>
    </row>
    <row r="39" spans="1:11" s="369" customFormat="1" ht="27.6" x14ac:dyDescent="0.25">
      <c r="A39" s="303" t="str">
        <f>'Bgt template&amp;examples (main IP)'!A37</f>
        <v>Example E2. DSA for food distribution monitoring trip</v>
      </c>
      <c r="B39" s="304">
        <f>'Bgt template&amp;examples (main IP)'!C37</f>
        <v>6</v>
      </c>
      <c r="C39" s="305">
        <f>'Bgt template&amp;examples (main IP)'!D37</f>
        <v>100</v>
      </c>
      <c r="D39" s="295">
        <f>'Bgt template&amp;examples (main IP)'!E37</f>
        <v>5</v>
      </c>
      <c r="E39" s="295" t="str">
        <f>'Bgt template&amp;examples (main IP)'!F37</f>
        <v>Days</v>
      </c>
      <c r="F39" s="317">
        <f>'Bgt template&amp;examples (main IP)'!G37</f>
        <v>1</v>
      </c>
      <c r="G39" s="297">
        <f t="shared" si="16"/>
        <v>3000</v>
      </c>
      <c r="H39" s="298">
        <v>1000</v>
      </c>
      <c r="I39" s="299">
        <f t="shared" si="17"/>
        <v>2000</v>
      </c>
      <c r="J39" s="300">
        <f t="shared" si="18"/>
        <v>0.33333333333333331</v>
      </c>
      <c r="K39" s="302"/>
    </row>
    <row r="40" spans="1:11" s="369" customFormat="1" ht="13.8" x14ac:dyDescent="0.25">
      <c r="A40" s="303">
        <f>'Bgt template&amp;examples (main IP)'!A38</f>
        <v>0</v>
      </c>
      <c r="B40" s="304">
        <f>'Bgt template&amp;examples (main IP)'!C38</f>
        <v>0</v>
      </c>
      <c r="C40" s="305">
        <f>'Bgt template&amp;examples (main IP)'!D38</f>
        <v>0</v>
      </c>
      <c r="D40" s="295">
        <f>'Bgt template&amp;examples (main IP)'!E38</f>
        <v>0</v>
      </c>
      <c r="E40" s="295">
        <f>'Bgt template&amp;examples (main IP)'!F38</f>
        <v>0</v>
      </c>
      <c r="F40" s="317">
        <f>'Bgt template&amp;examples (main IP)'!G38</f>
        <v>0</v>
      </c>
      <c r="G40" s="297">
        <f t="shared" si="16"/>
        <v>0</v>
      </c>
      <c r="H40" s="298">
        <v>0</v>
      </c>
      <c r="I40" s="299">
        <f t="shared" si="17"/>
        <v>0</v>
      </c>
      <c r="J40" s="300" t="e">
        <f t="shared" si="18"/>
        <v>#DIV/0!</v>
      </c>
      <c r="K40" s="302"/>
    </row>
    <row r="41" spans="1:11" s="369" customFormat="1" ht="13.8" x14ac:dyDescent="0.25">
      <c r="A41" s="303">
        <f>'Bgt template&amp;examples (main IP)'!A39</f>
        <v>0</v>
      </c>
      <c r="B41" s="304">
        <f>'Bgt template&amp;examples (main IP)'!C39</f>
        <v>0</v>
      </c>
      <c r="C41" s="305">
        <f>'Bgt template&amp;examples (main IP)'!D39</f>
        <v>0</v>
      </c>
      <c r="D41" s="295">
        <f>'Bgt template&amp;examples (main IP)'!E39</f>
        <v>0</v>
      </c>
      <c r="E41" s="295">
        <f>'Bgt template&amp;examples (main IP)'!F39</f>
        <v>0</v>
      </c>
      <c r="F41" s="317">
        <f>'Bgt template&amp;examples (main IP)'!G39</f>
        <v>0</v>
      </c>
      <c r="G41" s="297">
        <f t="shared" si="16"/>
        <v>0</v>
      </c>
      <c r="H41" s="298">
        <v>0</v>
      </c>
      <c r="I41" s="299">
        <f t="shared" si="17"/>
        <v>0</v>
      </c>
      <c r="J41" s="300" t="e">
        <f t="shared" si="18"/>
        <v>#DIV/0!</v>
      </c>
      <c r="K41" s="302"/>
    </row>
    <row r="42" spans="1:11" s="369" customFormat="1" ht="13.8" x14ac:dyDescent="0.25">
      <c r="A42" s="306" t="s">
        <v>91</v>
      </c>
      <c r="B42" s="307" t="s">
        <v>64</v>
      </c>
      <c r="C42" s="308" t="s">
        <v>64</v>
      </c>
      <c r="D42" s="307"/>
      <c r="E42" s="309"/>
      <c r="F42" s="310" t="s">
        <v>64</v>
      </c>
      <c r="G42" s="311">
        <f t="shared" ref="G42:I42" si="19">SUBTOTAL(9,G38:G41)</f>
        <v>5400</v>
      </c>
      <c r="H42" s="312">
        <f t="shared" si="19"/>
        <v>2000</v>
      </c>
      <c r="I42" s="313">
        <f t="shared" si="19"/>
        <v>3400</v>
      </c>
      <c r="J42" s="387">
        <f t="shared" si="18"/>
        <v>0.37037037037037035</v>
      </c>
      <c r="K42" s="311"/>
    </row>
    <row r="43" spans="1:11" s="369" customFormat="1" ht="13.8" x14ac:dyDescent="0.25">
      <c r="A43" s="545" t="s">
        <v>126</v>
      </c>
      <c r="B43" s="546"/>
      <c r="C43" s="546"/>
      <c r="D43" s="546"/>
      <c r="E43" s="546"/>
      <c r="F43" s="546"/>
      <c r="G43" s="547"/>
      <c r="H43" s="314"/>
      <c r="I43" s="315"/>
      <c r="J43" s="388"/>
      <c r="K43" s="316"/>
    </row>
    <row r="44" spans="1:11" s="369" customFormat="1" ht="13.8" x14ac:dyDescent="0.25">
      <c r="A44" s="303" t="str">
        <f>'Bgt template&amp;examples (main IP)'!A42</f>
        <v>Example F1. National NGO xxx mobile clinics</v>
      </c>
      <c r="B44" s="304">
        <f>'Bgt template&amp;examples (main IP)'!C42</f>
        <v>2</v>
      </c>
      <c r="C44" s="305">
        <f>'Bgt template&amp;examples (main IP)'!D42</f>
        <v>10000</v>
      </c>
      <c r="D44" s="295">
        <f>'Bgt template&amp;examples (main IP)'!E42</f>
        <v>6</v>
      </c>
      <c r="E44" s="295" t="str">
        <f>'Bgt template&amp;examples (main IP)'!F42</f>
        <v>Months</v>
      </c>
      <c r="F44" s="317">
        <f>'Bgt template&amp;examples (main IP)'!G42</f>
        <v>1</v>
      </c>
      <c r="G44" s="297">
        <f t="shared" ref="G44:G47" si="20">B44*C44*D44*F44</f>
        <v>120000</v>
      </c>
      <c r="H44" s="298">
        <v>40000</v>
      </c>
      <c r="I44" s="299">
        <f t="shared" ref="I44:I47" si="21">G44-H44</f>
        <v>80000</v>
      </c>
      <c r="J44" s="300">
        <f t="shared" ref="J44:J48" si="22">+H44/G44</f>
        <v>0.33333333333333331</v>
      </c>
      <c r="K44" s="301"/>
    </row>
    <row r="45" spans="1:11" s="369" customFormat="1" ht="13.8" x14ac:dyDescent="0.25">
      <c r="A45" s="303" t="str">
        <f>'Bgt template&amp;examples (main IP)'!A43</f>
        <v xml:space="preserve">Example F2. National NGO xxx: Cash transfer </v>
      </c>
      <c r="B45" s="304">
        <f>'Bgt template&amp;examples (main IP)'!C43</f>
        <v>1</v>
      </c>
      <c r="C45" s="305">
        <f>'Bgt template&amp;examples (main IP)'!D43</f>
        <v>303000</v>
      </c>
      <c r="D45" s="295">
        <f>'Bgt template&amp;examples (main IP)'!E43</f>
        <v>1</v>
      </c>
      <c r="E45" s="295">
        <f>'Bgt template&amp;examples (main IP)'!F43</f>
        <v>0</v>
      </c>
      <c r="F45" s="317">
        <f>'Bgt template&amp;examples (main IP)'!G43</f>
        <v>1</v>
      </c>
      <c r="G45" s="297">
        <f t="shared" si="20"/>
        <v>303000</v>
      </c>
      <c r="H45" s="298">
        <v>100000</v>
      </c>
      <c r="I45" s="299">
        <f t="shared" si="21"/>
        <v>203000</v>
      </c>
      <c r="J45" s="300">
        <f t="shared" si="22"/>
        <v>0.33003300330033003</v>
      </c>
      <c r="K45" s="302"/>
    </row>
    <row r="46" spans="1:11" s="369" customFormat="1" ht="13.8" x14ac:dyDescent="0.25">
      <c r="A46" s="303">
        <f>'Bgt template&amp;examples (main IP)'!A44</f>
        <v>0</v>
      </c>
      <c r="B46" s="304">
        <f>'Bgt template&amp;examples (main IP)'!C44</f>
        <v>0</v>
      </c>
      <c r="C46" s="305">
        <f>'Bgt template&amp;examples (main IP)'!D44</f>
        <v>0</v>
      </c>
      <c r="D46" s="295">
        <f>'Bgt template&amp;examples (main IP)'!E44</f>
        <v>0</v>
      </c>
      <c r="E46" s="295">
        <f>'Bgt template&amp;examples (main IP)'!F44</f>
        <v>0</v>
      </c>
      <c r="F46" s="317">
        <f>'Bgt template&amp;examples (main IP)'!G44</f>
        <v>0</v>
      </c>
      <c r="G46" s="297">
        <f t="shared" si="20"/>
        <v>0</v>
      </c>
      <c r="H46" s="298">
        <v>0</v>
      </c>
      <c r="I46" s="299">
        <f t="shared" si="21"/>
        <v>0</v>
      </c>
      <c r="J46" s="300" t="e">
        <f t="shared" si="22"/>
        <v>#DIV/0!</v>
      </c>
      <c r="K46" s="302"/>
    </row>
    <row r="47" spans="1:11" s="369" customFormat="1" ht="13.8" x14ac:dyDescent="0.25">
      <c r="A47" s="303">
        <f>'Bgt template&amp;examples (main IP)'!A45</f>
        <v>0</v>
      </c>
      <c r="B47" s="304">
        <f>'Bgt template&amp;examples (main IP)'!C45</f>
        <v>0</v>
      </c>
      <c r="C47" s="305">
        <f>'Bgt template&amp;examples (main IP)'!D45</f>
        <v>0</v>
      </c>
      <c r="D47" s="295">
        <f>'Bgt template&amp;examples (main IP)'!E45</f>
        <v>0</v>
      </c>
      <c r="E47" s="295">
        <f>'Bgt template&amp;examples (main IP)'!F45</f>
        <v>0</v>
      </c>
      <c r="F47" s="317">
        <f>'Bgt template&amp;examples (main IP)'!G45</f>
        <v>0</v>
      </c>
      <c r="G47" s="297">
        <f t="shared" si="20"/>
        <v>0</v>
      </c>
      <c r="H47" s="298">
        <v>0</v>
      </c>
      <c r="I47" s="299">
        <f t="shared" si="21"/>
        <v>0</v>
      </c>
      <c r="J47" s="300" t="e">
        <f t="shared" si="22"/>
        <v>#DIV/0!</v>
      </c>
      <c r="K47" s="302"/>
    </row>
    <row r="48" spans="1:11" s="369" customFormat="1" ht="13.8" x14ac:dyDescent="0.25">
      <c r="A48" s="306" t="s">
        <v>97</v>
      </c>
      <c r="B48" s="307" t="s">
        <v>64</v>
      </c>
      <c r="C48" s="308" t="s">
        <v>64</v>
      </c>
      <c r="D48" s="307"/>
      <c r="E48" s="309"/>
      <c r="F48" s="310" t="s">
        <v>64</v>
      </c>
      <c r="G48" s="311">
        <f t="shared" ref="G48:I48" si="23">SUBTOTAL(9,G44:G47)</f>
        <v>423000</v>
      </c>
      <c r="H48" s="312">
        <f t="shared" si="23"/>
        <v>140000</v>
      </c>
      <c r="I48" s="313">
        <f t="shared" si="23"/>
        <v>283000</v>
      </c>
      <c r="J48" s="387">
        <f t="shared" si="22"/>
        <v>0.33096926713947988</v>
      </c>
      <c r="K48" s="311"/>
    </row>
    <row r="49" spans="1:11" s="369" customFormat="1" ht="13.8" x14ac:dyDescent="0.25">
      <c r="A49" s="545" t="s">
        <v>127</v>
      </c>
      <c r="B49" s="546"/>
      <c r="C49" s="546"/>
      <c r="D49" s="546"/>
      <c r="E49" s="546"/>
      <c r="F49" s="546"/>
      <c r="G49" s="547"/>
      <c r="H49" s="314"/>
      <c r="I49" s="315"/>
      <c r="J49" s="388"/>
      <c r="K49" s="316"/>
    </row>
    <row r="50" spans="1:11" s="369" customFormat="1" ht="13.8" x14ac:dyDescent="0.25">
      <c r="A50" s="303" t="str">
        <f>'Bgt template&amp;examples (main IP)'!A48</f>
        <v>Example G1. Office rental</v>
      </c>
      <c r="B50" s="304">
        <f>'Bgt template&amp;examples (main IP)'!C48</f>
        <v>1</v>
      </c>
      <c r="C50" s="305">
        <f>'Bgt template&amp;examples (main IP)'!D48</f>
        <v>2000</v>
      </c>
      <c r="D50" s="295">
        <f>'Bgt template&amp;examples (main IP)'!E48</f>
        <v>3</v>
      </c>
      <c r="E50" s="295" t="str">
        <f>'Bgt template&amp;examples (main IP)'!F48</f>
        <v>Months</v>
      </c>
      <c r="F50" s="317">
        <f>'Bgt template&amp;examples (main IP)'!G48</f>
        <v>0.5</v>
      </c>
      <c r="G50" s="297">
        <f t="shared" ref="G50:G53" si="24">B50*C50*D50*F50</f>
        <v>3000</v>
      </c>
      <c r="H50" s="298">
        <v>1000</v>
      </c>
      <c r="I50" s="299">
        <f t="shared" ref="I50:I53" si="25">G50-H50</f>
        <v>2000</v>
      </c>
      <c r="J50" s="300">
        <f t="shared" ref="J50:J55" si="26">+H50/G50</f>
        <v>0.33333333333333331</v>
      </c>
      <c r="K50" s="301"/>
    </row>
    <row r="51" spans="1:11" s="369" customFormat="1" ht="13.8" x14ac:dyDescent="0.25">
      <c r="A51" s="303" t="str">
        <f>'Bgt template&amp;examples (main IP)'!A49</f>
        <v>Example G2. Communication cost</v>
      </c>
      <c r="B51" s="304">
        <f>'Bgt template&amp;examples (main IP)'!C49</f>
        <v>2</v>
      </c>
      <c r="C51" s="305">
        <f>'Bgt template&amp;examples (main IP)'!D49</f>
        <v>100</v>
      </c>
      <c r="D51" s="295">
        <f>'Bgt template&amp;examples (main IP)'!E49</f>
        <v>12</v>
      </c>
      <c r="E51" s="295" t="str">
        <f>'Bgt template&amp;examples (main IP)'!F49</f>
        <v>Months</v>
      </c>
      <c r="F51" s="317">
        <f>'Bgt template&amp;examples (main IP)'!G49</f>
        <v>0.5</v>
      </c>
      <c r="G51" s="297">
        <f t="shared" si="24"/>
        <v>1200</v>
      </c>
      <c r="H51" s="298">
        <v>500</v>
      </c>
      <c r="I51" s="299">
        <f t="shared" si="25"/>
        <v>700</v>
      </c>
      <c r="J51" s="300">
        <f t="shared" si="26"/>
        <v>0.41666666666666669</v>
      </c>
      <c r="K51" s="302"/>
    </row>
    <row r="52" spans="1:11" s="369" customFormat="1" ht="13.8" x14ac:dyDescent="0.25">
      <c r="A52" s="303">
        <f>'Bgt template&amp;examples (main IP)'!A50</f>
        <v>0</v>
      </c>
      <c r="B52" s="304">
        <f>'Bgt template&amp;examples (main IP)'!C50</f>
        <v>0</v>
      </c>
      <c r="C52" s="305">
        <f>'Bgt template&amp;examples (main IP)'!D50</f>
        <v>0</v>
      </c>
      <c r="D52" s="295">
        <f>'Bgt template&amp;examples (main IP)'!E50</f>
        <v>0</v>
      </c>
      <c r="E52" s="295">
        <f>'Bgt template&amp;examples (main IP)'!F50</f>
        <v>0</v>
      </c>
      <c r="F52" s="317">
        <f>'Bgt template&amp;examples (main IP)'!G50</f>
        <v>0</v>
      </c>
      <c r="G52" s="297">
        <f t="shared" si="24"/>
        <v>0</v>
      </c>
      <c r="H52" s="298">
        <v>0</v>
      </c>
      <c r="I52" s="299">
        <f t="shared" si="25"/>
        <v>0</v>
      </c>
      <c r="J52" s="300" t="e">
        <f t="shared" si="26"/>
        <v>#DIV/0!</v>
      </c>
      <c r="K52" s="302"/>
    </row>
    <row r="53" spans="1:11" s="369" customFormat="1" ht="13.8" x14ac:dyDescent="0.25">
      <c r="A53" s="303">
        <f>'Bgt template&amp;examples (main IP)'!A51</f>
        <v>0</v>
      </c>
      <c r="B53" s="304">
        <f>'Bgt template&amp;examples (main IP)'!C51</f>
        <v>0</v>
      </c>
      <c r="C53" s="305">
        <f>'Bgt template&amp;examples (main IP)'!D51</f>
        <v>0</v>
      </c>
      <c r="D53" s="295">
        <f>'Bgt template&amp;examples (main IP)'!E51</f>
        <v>0</v>
      </c>
      <c r="E53" s="295">
        <f>'Bgt template&amp;examples (main IP)'!F51</f>
        <v>0</v>
      </c>
      <c r="F53" s="317">
        <f>'Bgt template&amp;examples (main IP)'!G51</f>
        <v>0</v>
      </c>
      <c r="G53" s="297">
        <f t="shared" si="24"/>
        <v>0</v>
      </c>
      <c r="H53" s="298">
        <v>0</v>
      </c>
      <c r="I53" s="299">
        <f t="shared" si="25"/>
        <v>0</v>
      </c>
      <c r="J53" s="300" t="e">
        <f t="shared" si="26"/>
        <v>#DIV/0!</v>
      </c>
      <c r="K53" s="302"/>
    </row>
    <row r="54" spans="1:11" s="369" customFormat="1" ht="13.8" x14ac:dyDescent="0.25">
      <c r="A54" s="306" t="s">
        <v>103</v>
      </c>
      <c r="B54" s="307" t="s">
        <v>64</v>
      </c>
      <c r="C54" s="308" t="s">
        <v>64</v>
      </c>
      <c r="D54" s="307"/>
      <c r="E54" s="309"/>
      <c r="F54" s="310" t="s">
        <v>64</v>
      </c>
      <c r="G54" s="311">
        <f t="shared" ref="G54:I54" si="27">SUBTOTAL(9,G50:G53)</f>
        <v>4200</v>
      </c>
      <c r="H54" s="312">
        <f t="shared" si="27"/>
        <v>1500</v>
      </c>
      <c r="I54" s="313">
        <f t="shared" si="27"/>
        <v>2700</v>
      </c>
      <c r="J54" s="387">
        <f t="shared" si="26"/>
        <v>0.35714285714285715</v>
      </c>
      <c r="K54" s="311"/>
    </row>
    <row r="55" spans="1:11" s="369" customFormat="1" ht="13.8" x14ac:dyDescent="0.25">
      <c r="A55" s="318" t="s">
        <v>27</v>
      </c>
      <c r="B55" s="352"/>
      <c r="C55" s="353"/>
      <c r="D55" s="321"/>
      <c r="E55" s="321"/>
      <c r="F55" s="322"/>
      <c r="G55" s="323">
        <f t="shared" ref="G55:I55" si="28">SUBTOTAL(9,G14:G54)</f>
        <v>1761400</v>
      </c>
      <c r="H55" s="324">
        <f t="shared" si="28"/>
        <v>694500</v>
      </c>
      <c r="I55" s="324">
        <f t="shared" si="28"/>
        <v>1066900</v>
      </c>
      <c r="J55" s="389">
        <f t="shared" si="26"/>
        <v>0.39428863404110365</v>
      </c>
      <c r="K55" s="325"/>
    </row>
    <row r="56" spans="1:11" s="369" customFormat="1" ht="13.8" x14ac:dyDescent="0.25">
      <c r="A56" s="263" t="s">
        <v>104</v>
      </c>
      <c r="B56" s="355"/>
      <c r="C56" s="355"/>
      <c r="D56" s="356"/>
      <c r="E56" s="356"/>
      <c r="F56" s="357"/>
      <c r="G56" s="351"/>
      <c r="H56" s="324"/>
      <c r="I56" s="348"/>
      <c r="J56" s="389"/>
      <c r="K56" s="325"/>
    </row>
    <row r="57" spans="1:11" s="369" customFormat="1" ht="13.8" x14ac:dyDescent="0.25">
      <c r="A57" s="359" t="s">
        <v>105</v>
      </c>
      <c r="B57" s="360"/>
      <c r="C57" s="360"/>
      <c r="D57" s="361"/>
      <c r="E57" s="361"/>
      <c r="F57" s="362"/>
      <c r="G57" s="354">
        <f>'Bgt template&amp;examples (main IP)'!H55</f>
        <v>7.0000000000000007E-2</v>
      </c>
      <c r="H57" s="326">
        <v>7.0000000000000007E-2</v>
      </c>
      <c r="I57" s="327">
        <v>7.0000000000000007E-2</v>
      </c>
      <c r="J57" s="327"/>
      <c r="K57" s="325"/>
    </row>
    <row r="58" spans="1:11" s="369" customFormat="1" ht="13.8" x14ac:dyDescent="0.25">
      <c r="A58" s="358" t="s">
        <v>106</v>
      </c>
      <c r="B58" s="328"/>
      <c r="C58" s="328"/>
      <c r="D58" s="329"/>
      <c r="E58" s="329"/>
      <c r="F58" s="330"/>
      <c r="G58" s="331">
        <f>G55*G57</f>
        <v>123298.00000000001</v>
      </c>
      <c r="H58" s="332">
        <f>H55*H57</f>
        <v>48615.000000000007</v>
      </c>
      <c r="I58" s="333">
        <f>I55*I57</f>
        <v>74683</v>
      </c>
      <c r="J58" s="333"/>
      <c r="K58" s="325"/>
    </row>
    <row r="59" spans="1:11" s="369" customFormat="1" ht="14.4" thickBot="1" x14ac:dyDescent="0.3">
      <c r="A59" s="349" t="s">
        <v>107</v>
      </c>
      <c r="B59" s="335"/>
      <c r="C59" s="335"/>
      <c r="D59" s="336"/>
      <c r="E59" s="336"/>
      <c r="F59" s="337"/>
      <c r="G59" s="338">
        <f>G55+G58</f>
        <v>1884698</v>
      </c>
      <c r="H59" s="339">
        <f>H55+H58</f>
        <v>743115</v>
      </c>
      <c r="I59" s="340">
        <f>I55+I58</f>
        <v>1141583</v>
      </c>
      <c r="J59" s="340"/>
      <c r="K59" s="341"/>
    </row>
    <row r="60" spans="1:11" x14ac:dyDescent="0.25">
      <c r="A60" s="155"/>
      <c r="B60" s="155"/>
      <c r="C60" s="155"/>
      <c r="D60" s="156"/>
      <c r="E60" s="156"/>
      <c r="F60" s="157"/>
      <c r="G60" s="158"/>
      <c r="H60" s="155"/>
      <c r="I60" s="155"/>
      <c r="J60" s="156"/>
      <c r="K60" s="155"/>
    </row>
    <row r="61" spans="1:11" ht="15.6" x14ac:dyDescent="0.25">
      <c r="A61" s="280" t="s">
        <v>128</v>
      </c>
      <c r="B61" s="425"/>
      <c r="C61" s="425"/>
      <c r="D61" s="425"/>
      <c r="E61" s="425"/>
      <c r="F61" s="425"/>
      <c r="G61" s="425"/>
      <c r="H61" s="425"/>
      <c r="I61" s="425"/>
      <c r="J61" s="425"/>
      <c r="K61" s="425"/>
    </row>
    <row r="62" spans="1:11" x14ac:dyDescent="0.25">
      <c r="A62" s="469"/>
      <c r="B62" s="425"/>
      <c r="C62" s="425"/>
      <c r="D62" s="425"/>
      <c r="E62" s="425"/>
      <c r="F62" s="425"/>
      <c r="G62" s="425"/>
      <c r="H62" s="425"/>
      <c r="I62" s="425"/>
      <c r="J62" s="425"/>
      <c r="K62" s="425"/>
    </row>
    <row r="63" spans="1:11" ht="15.6" x14ac:dyDescent="0.25">
      <c r="A63" s="161"/>
      <c r="B63" s="162"/>
      <c r="C63" s="162"/>
      <c r="D63" s="162"/>
      <c r="E63" s="162"/>
      <c r="F63" s="162"/>
      <c r="G63" s="162"/>
      <c r="H63" s="162"/>
      <c r="I63" s="162"/>
      <c r="J63" s="162"/>
      <c r="K63" s="162"/>
    </row>
    <row r="64" spans="1:11" ht="15.6" x14ac:dyDescent="0.25">
      <c r="A64" s="163" t="s">
        <v>34</v>
      </c>
      <c r="B64" s="164"/>
      <c r="C64" s="164"/>
      <c r="D64" s="164"/>
      <c r="E64" s="162"/>
      <c r="F64" s="162"/>
      <c r="G64" s="162"/>
      <c r="H64" s="162"/>
      <c r="I64" s="162"/>
      <c r="J64" s="162"/>
      <c r="K64" s="162"/>
    </row>
    <row r="65" spans="1:11" ht="15.6" x14ac:dyDescent="0.25">
      <c r="A65" s="470" t="s">
        <v>35</v>
      </c>
      <c r="B65" s="471"/>
      <c r="C65" s="471"/>
      <c r="D65" s="471"/>
      <c r="E65" s="472"/>
      <c r="F65" s="472"/>
      <c r="G65" s="472"/>
      <c r="H65" s="473"/>
      <c r="I65" s="474"/>
      <c r="J65" s="472"/>
      <c r="K65" s="474"/>
    </row>
    <row r="66" spans="1:11" ht="15.6" x14ac:dyDescent="0.25">
      <c r="A66" s="470"/>
      <c r="B66" s="475"/>
      <c r="C66" s="475"/>
      <c r="D66" s="472"/>
      <c r="E66" s="472"/>
      <c r="F66" s="475"/>
      <c r="G66" s="472"/>
      <c r="H66" s="475"/>
      <c r="I66" s="474"/>
      <c r="J66" s="171"/>
      <c r="K66" s="474"/>
    </row>
    <row r="67" spans="1:11" ht="15.6" x14ac:dyDescent="0.25">
      <c r="A67" s="476"/>
      <c r="B67" s="476" t="s">
        <v>36</v>
      </c>
      <c r="C67" s="476"/>
      <c r="D67" s="476"/>
      <c r="E67" s="476"/>
      <c r="F67" s="476" t="s">
        <v>37</v>
      </c>
      <c r="G67" s="477"/>
      <c r="H67" s="476" t="s">
        <v>38</v>
      </c>
      <c r="I67" s="474"/>
      <c r="J67" s="171"/>
      <c r="K67" s="474"/>
    </row>
    <row r="68" spans="1:11" x14ac:dyDescent="0.25">
      <c r="A68" s="159"/>
      <c r="B68" s="174"/>
      <c r="C68" s="174"/>
      <c r="D68" s="175"/>
      <c r="E68" s="175"/>
      <c r="F68" s="176"/>
      <c r="G68" s="174"/>
      <c r="H68" s="174"/>
      <c r="I68" s="159"/>
      <c r="J68" s="171"/>
      <c r="K68" s="159"/>
    </row>
    <row r="69" spans="1:11" x14ac:dyDescent="0.25">
      <c r="A69" s="159"/>
      <c r="B69" s="159"/>
      <c r="C69" s="159"/>
      <c r="D69" s="171"/>
      <c r="E69" s="171"/>
      <c r="F69" s="160"/>
      <c r="G69" s="159"/>
      <c r="H69" s="159"/>
      <c r="I69" s="159"/>
      <c r="J69" s="171"/>
      <c r="K69" s="159"/>
    </row>
  </sheetData>
  <mergeCells count="7">
    <mergeCell ref="A43:G43"/>
    <mergeCell ref="A49:G49"/>
    <mergeCell ref="A13:G13"/>
    <mergeCell ref="A19:G19"/>
    <mergeCell ref="A25:G25"/>
    <mergeCell ref="A31:G31"/>
    <mergeCell ref="A37:G37"/>
  </mergeCells>
  <dataValidations count="1">
    <dataValidation type="decimal" allowBlank="1" showErrorMessage="1" sqref="G57:J57" xr:uid="{00000000-0002-0000-0300-000000000000}">
      <formula1>0</formula1>
      <formula2>0.07</formula2>
    </dataValidation>
  </dataValidations>
  <pageMargins left="0.7" right="0.7" top="0.75" bottom="0.75" header="0.3" footer="0.3"/>
  <pageSetup scale="6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9"/>
  <sheetViews>
    <sheetView zoomScale="85" zoomScaleNormal="85" workbookViewId="0">
      <pane xSplit="1" ySplit="13" topLeftCell="B35" activePane="bottomRight" state="frozen"/>
      <selection pane="topRight" activeCell="B1" sqref="B1"/>
      <selection pane="bottomLeft" activeCell="A14" sqref="A14"/>
      <selection pane="bottomRight" activeCell="H46" sqref="H46"/>
    </sheetView>
  </sheetViews>
  <sheetFormatPr defaultColWidth="14.44140625" defaultRowHeight="13.2" x14ac:dyDescent="0.25"/>
  <cols>
    <col min="1" max="1" width="35.109375" customWidth="1"/>
    <col min="2" max="2" width="14" customWidth="1"/>
    <col min="3" max="3" width="13.44140625" customWidth="1"/>
    <col min="4" max="5" width="11.44140625" customWidth="1"/>
    <col min="6" max="6" width="14.33203125" customWidth="1"/>
    <col min="7" max="7" width="16.88671875" customWidth="1"/>
    <col min="8" max="8" width="20" customWidth="1"/>
    <col min="9" max="9" width="17.33203125" customWidth="1"/>
    <col min="10" max="10" width="15.6640625" customWidth="1"/>
    <col min="11" max="11" width="21.109375" customWidth="1"/>
    <col min="12" max="16" width="9.109375" customWidth="1"/>
    <col min="17" max="22" width="17.33203125" customWidth="1"/>
  </cols>
  <sheetData>
    <row r="1" spans="1:11" x14ac:dyDescent="0.25">
      <c r="A1" s="22" t="s">
        <v>41</v>
      </c>
      <c r="B1" s="28"/>
      <c r="C1" s="29"/>
      <c r="D1" s="5"/>
      <c r="E1" s="281"/>
      <c r="F1" s="19"/>
      <c r="G1" s="19"/>
      <c r="H1" s="19"/>
      <c r="I1" s="19"/>
      <c r="J1" s="19"/>
      <c r="K1" s="19"/>
    </row>
    <row r="2" spans="1:11" x14ac:dyDescent="0.25">
      <c r="A2" s="22" t="s">
        <v>42</v>
      </c>
      <c r="B2" s="30"/>
      <c r="C2" s="31"/>
      <c r="D2" s="6"/>
      <c r="E2" s="282"/>
      <c r="F2" s="19"/>
      <c r="G2" s="19"/>
      <c r="H2" s="19"/>
      <c r="I2" s="19"/>
      <c r="J2" s="19"/>
      <c r="K2" s="19"/>
    </row>
    <row r="3" spans="1:11" x14ac:dyDescent="0.25">
      <c r="A3" s="23" t="s">
        <v>43</v>
      </c>
      <c r="B3" s="28"/>
      <c r="C3" s="29"/>
      <c r="D3" s="5"/>
      <c r="E3" s="281"/>
      <c r="F3" s="32"/>
      <c r="G3" s="19"/>
      <c r="H3" s="19"/>
      <c r="I3" s="19"/>
      <c r="J3" s="19"/>
      <c r="K3" s="19"/>
    </row>
    <row r="4" spans="1:11" x14ac:dyDescent="0.25">
      <c r="A4" s="22" t="s">
        <v>44</v>
      </c>
      <c r="B4" s="28"/>
      <c r="C4" s="29"/>
      <c r="D4" s="5"/>
      <c r="E4" s="281"/>
      <c r="F4" s="19"/>
      <c r="G4" s="19"/>
      <c r="H4" s="19"/>
      <c r="I4" s="19"/>
      <c r="J4" s="19"/>
      <c r="K4" s="19"/>
    </row>
    <row r="5" spans="1:11" x14ac:dyDescent="0.25">
      <c r="A5" s="22" t="s">
        <v>45</v>
      </c>
      <c r="B5" s="33"/>
      <c r="C5" s="34"/>
      <c r="D5" s="7"/>
      <c r="E5" s="283"/>
      <c r="F5" s="19"/>
      <c r="G5" s="19"/>
      <c r="H5" s="19"/>
      <c r="I5" s="19"/>
      <c r="J5" s="19"/>
      <c r="K5" s="19"/>
    </row>
    <row r="6" spans="1:11" ht="20.399999999999999" x14ac:dyDescent="0.25">
      <c r="A6" s="22" t="s">
        <v>110</v>
      </c>
      <c r="B6" s="35" t="s">
        <v>111</v>
      </c>
      <c r="C6" s="33" t="s">
        <v>112</v>
      </c>
      <c r="D6" s="7"/>
      <c r="E6" s="283"/>
      <c r="F6" s="19"/>
      <c r="G6" s="36"/>
      <c r="H6" s="24"/>
      <c r="I6" s="24"/>
      <c r="J6" s="37"/>
      <c r="K6" s="24"/>
    </row>
    <row r="7" spans="1:11" x14ac:dyDescent="0.25">
      <c r="A7" s="22" t="s">
        <v>113</v>
      </c>
      <c r="B7" s="33"/>
      <c r="C7" s="34"/>
      <c r="D7" s="7"/>
      <c r="E7" s="283"/>
      <c r="F7" s="19"/>
      <c r="G7" s="36"/>
      <c r="H7" s="24"/>
      <c r="I7" s="24"/>
      <c r="J7" s="37"/>
      <c r="K7" s="24"/>
    </row>
    <row r="8" spans="1:11" ht="13.8" thickBot="1" x14ac:dyDescent="0.3">
      <c r="A8" s="19"/>
      <c r="B8" s="19"/>
      <c r="C8" s="19"/>
      <c r="D8" s="20"/>
      <c r="E8" s="20"/>
      <c r="F8" s="21"/>
      <c r="G8" s="19"/>
      <c r="H8" s="19"/>
      <c r="I8" s="19"/>
      <c r="J8" s="20"/>
      <c r="K8" s="19"/>
    </row>
    <row r="9" spans="1:11" ht="36.6" thickBot="1" x14ac:dyDescent="0.3">
      <c r="A9" s="8" t="s">
        <v>129</v>
      </c>
      <c r="B9" s="9"/>
      <c r="C9" s="9"/>
      <c r="D9" s="9"/>
      <c r="E9" s="9"/>
      <c r="F9" s="9"/>
      <c r="G9" s="9"/>
      <c r="H9" s="9"/>
      <c r="I9" s="9"/>
      <c r="J9" s="9"/>
      <c r="K9" s="10"/>
    </row>
    <row r="10" spans="1:11" s="58" customFormat="1" ht="13.8" x14ac:dyDescent="0.25">
      <c r="A10" s="399"/>
      <c r="B10" s="342" t="s">
        <v>115</v>
      </c>
      <c r="C10" s="285"/>
      <c r="D10" s="285"/>
      <c r="E10" s="285"/>
      <c r="F10" s="285"/>
      <c r="G10" s="286"/>
      <c r="H10" s="370" t="s">
        <v>116</v>
      </c>
      <c r="I10" s="371"/>
      <c r="J10" s="371"/>
      <c r="K10" s="372"/>
    </row>
    <row r="11" spans="1:11" s="58" customFormat="1" ht="42" thickBot="1" x14ac:dyDescent="0.3">
      <c r="A11" s="366" t="s">
        <v>48</v>
      </c>
      <c r="B11" s="287" t="s">
        <v>50</v>
      </c>
      <c r="C11" s="287" t="s">
        <v>51</v>
      </c>
      <c r="D11" s="288" t="s">
        <v>52</v>
      </c>
      <c r="E11" s="289" t="s">
        <v>53</v>
      </c>
      <c r="F11" s="290" t="s">
        <v>54</v>
      </c>
      <c r="G11" s="291" t="s">
        <v>55</v>
      </c>
      <c r="H11" s="378" t="s">
        <v>130</v>
      </c>
      <c r="I11" s="379" t="s">
        <v>118</v>
      </c>
      <c r="J11" s="379" t="s">
        <v>119</v>
      </c>
      <c r="K11" s="380" t="s">
        <v>120</v>
      </c>
    </row>
    <row r="12" spans="1:11" s="58" customFormat="1" ht="13.8" x14ac:dyDescent="0.25">
      <c r="A12" s="243" t="s">
        <v>56</v>
      </c>
      <c r="B12" s="343"/>
      <c r="C12" s="343"/>
      <c r="D12" s="344"/>
      <c r="E12" s="345"/>
      <c r="F12" s="346"/>
      <c r="G12" s="347"/>
      <c r="H12" s="381"/>
      <c r="I12" s="382"/>
      <c r="J12" s="382"/>
      <c r="K12" s="383"/>
    </row>
    <row r="13" spans="1:11" s="58" customFormat="1" ht="26.4" customHeight="1" x14ac:dyDescent="0.25">
      <c r="A13" s="545" t="s">
        <v>131</v>
      </c>
      <c r="B13" s="546"/>
      <c r="C13" s="546"/>
      <c r="D13" s="546"/>
      <c r="E13" s="546"/>
      <c r="F13" s="546"/>
      <c r="G13" s="547"/>
      <c r="H13" s="384"/>
      <c r="I13" s="385"/>
      <c r="J13" s="385"/>
      <c r="K13" s="386"/>
    </row>
    <row r="14" spans="1:11" s="58" customFormat="1" ht="13.8" x14ac:dyDescent="0.25">
      <c r="A14" s="292" t="str">
        <f>'Bgt template&amp;examples (main IP)'!A12</f>
        <v>Example A1. Programme Officer</v>
      </c>
      <c r="B14" s="293">
        <f>'Bgt template&amp;examples (main IP)'!C12</f>
        <v>1</v>
      </c>
      <c r="C14" s="294">
        <f>'Bgt template&amp;examples (main IP)'!D12</f>
        <v>3000</v>
      </c>
      <c r="D14" s="295">
        <f>'Bgt template&amp;examples (main IP)'!E12</f>
        <v>12</v>
      </c>
      <c r="E14" s="295" t="str">
        <f>'Bgt template&amp;examples (main IP)'!F12</f>
        <v>Months</v>
      </c>
      <c r="F14" s="296">
        <f>'Bgt template&amp;examples (main IP)'!G12</f>
        <v>0.5</v>
      </c>
      <c r="G14" s="297">
        <f t="shared" ref="G14:G17" si="0">B14*C14*D14*F14</f>
        <v>18000</v>
      </c>
      <c r="H14" s="298">
        <v>9000</v>
      </c>
      <c r="I14" s="299">
        <f t="shared" ref="I14:I17" si="1">G14-H14</f>
        <v>9000</v>
      </c>
      <c r="J14" s="300">
        <f t="shared" ref="J14:J18" si="2">+H14/G14</f>
        <v>0.5</v>
      </c>
      <c r="K14" s="301"/>
    </row>
    <row r="15" spans="1:11" s="58" customFormat="1" ht="13.8" x14ac:dyDescent="0.25">
      <c r="A15" s="292" t="str">
        <f>'Bgt template&amp;examples (main IP)'!A13</f>
        <v>Example A2. Warehouse security guards</v>
      </c>
      <c r="B15" s="293">
        <f>'Bgt template&amp;examples (main IP)'!C13</f>
        <v>6</v>
      </c>
      <c r="C15" s="294">
        <f>'Bgt template&amp;examples (main IP)'!D13</f>
        <v>1000</v>
      </c>
      <c r="D15" s="295">
        <f>'Bgt template&amp;examples (main IP)'!E13</f>
        <v>12</v>
      </c>
      <c r="E15" s="295" t="str">
        <f>'Bgt template&amp;examples (main IP)'!F13</f>
        <v>Months</v>
      </c>
      <c r="F15" s="296">
        <f>'Bgt template&amp;examples (main IP)'!G13</f>
        <v>0.1</v>
      </c>
      <c r="G15" s="297">
        <f t="shared" si="0"/>
        <v>7200</v>
      </c>
      <c r="H15" s="298">
        <v>6000</v>
      </c>
      <c r="I15" s="299">
        <f t="shared" si="1"/>
        <v>1200</v>
      </c>
      <c r="J15" s="300">
        <f t="shared" si="2"/>
        <v>0.83333333333333337</v>
      </c>
      <c r="K15" s="302"/>
    </row>
    <row r="16" spans="1:11" s="58" customFormat="1" ht="13.8" x14ac:dyDescent="0.25">
      <c r="A16" s="303">
        <f>'Bgt template&amp;examples (main IP)'!A14</f>
        <v>0</v>
      </c>
      <c r="B16" s="304">
        <f>'Bgt template&amp;examples (main IP)'!C14</f>
        <v>0</v>
      </c>
      <c r="C16" s="305">
        <f>'Bgt template&amp;examples (main IP)'!D14</f>
        <v>0</v>
      </c>
      <c r="D16" s="295">
        <f>'Bgt template&amp;examples (main IP)'!E14</f>
        <v>0</v>
      </c>
      <c r="E16" s="295">
        <f>'Bgt template&amp;examples (main IP)'!F14</f>
        <v>0</v>
      </c>
      <c r="F16" s="296">
        <f>'Bgt template&amp;examples (main IP)'!G14</f>
        <v>0</v>
      </c>
      <c r="G16" s="297">
        <f t="shared" si="0"/>
        <v>0</v>
      </c>
      <c r="H16" s="298">
        <v>65000</v>
      </c>
      <c r="I16" s="299">
        <f t="shared" si="1"/>
        <v>-65000</v>
      </c>
      <c r="J16" s="300" t="e">
        <f t="shared" si="2"/>
        <v>#DIV/0!</v>
      </c>
      <c r="K16" s="302"/>
    </row>
    <row r="17" spans="1:11" s="58" customFormat="1" ht="13.8" x14ac:dyDescent="0.25">
      <c r="A17" s="303">
        <f>'Bgt template&amp;examples (main IP)'!A15</f>
        <v>0</v>
      </c>
      <c r="B17" s="304">
        <f>'Bgt template&amp;examples (main IP)'!C15</f>
        <v>0</v>
      </c>
      <c r="C17" s="305">
        <f>'Bgt template&amp;examples (main IP)'!D15</f>
        <v>0</v>
      </c>
      <c r="D17" s="295">
        <f>'Bgt template&amp;examples (main IP)'!E15</f>
        <v>0</v>
      </c>
      <c r="E17" s="295">
        <f>'Bgt template&amp;examples (main IP)'!F15</f>
        <v>0</v>
      </c>
      <c r="F17" s="296">
        <f>'Bgt template&amp;examples (main IP)'!G15</f>
        <v>0</v>
      </c>
      <c r="G17" s="297">
        <f t="shared" si="0"/>
        <v>0</v>
      </c>
      <c r="H17" s="298">
        <v>8000</v>
      </c>
      <c r="I17" s="299">
        <f t="shared" si="1"/>
        <v>-8000</v>
      </c>
      <c r="J17" s="300" t="e">
        <f t="shared" si="2"/>
        <v>#DIV/0!</v>
      </c>
      <c r="K17" s="302"/>
    </row>
    <row r="18" spans="1:11" s="58" customFormat="1" ht="13.8" x14ac:dyDescent="0.25">
      <c r="A18" s="306" t="s">
        <v>63</v>
      </c>
      <c r="B18" s="307" t="s">
        <v>64</v>
      </c>
      <c r="C18" s="308" t="s">
        <v>64</v>
      </c>
      <c r="D18" s="307"/>
      <c r="E18" s="309"/>
      <c r="F18" s="310" t="s">
        <v>64</v>
      </c>
      <c r="G18" s="311">
        <f t="shared" ref="G18:I18" si="3">SUBTOTAL(9,G14:G17)</f>
        <v>25200</v>
      </c>
      <c r="H18" s="312">
        <f t="shared" si="3"/>
        <v>88000</v>
      </c>
      <c r="I18" s="313">
        <f t="shared" si="3"/>
        <v>-62800</v>
      </c>
      <c r="J18" s="387">
        <f t="shared" si="2"/>
        <v>3.4920634920634921</v>
      </c>
      <c r="K18" s="311"/>
    </row>
    <row r="19" spans="1:11" s="58" customFormat="1" ht="28.2" customHeight="1" x14ac:dyDescent="0.25">
      <c r="A19" s="545" t="s">
        <v>132</v>
      </c>
      <c r="B19" s="546"/>
      <c r="C19" s="546"/>
      <c r="D19" s="546"/>
      <c r="E19" s="546"/>
      <c r="F19" s="546"/>
      <c r="G19" s="547"/>
      <c r="H19" s="314"/>
      <c r="I19" s="315"/>
      <c r="J19" s="388"/>
      <c r="K19" s="316"/>
    </row>
    <row r="20" spans="1:11" s="58" customFormat="1" ht="13.8" x14ac:dyDescent="0.25">
      <c r="A20" s="303" t="str">
        <f>'Bgt template&amp;examples (main IP)'!A18</f>
        <v>Example B1. Cereals</v>
      </c>
      <c r="B20" s="304">
        <f>'Bgt template&amp;examples (main IP)'!C18</f>
        <v>2000</v>
      </c>
      <c r="C20" s="305">
        <f>'Bgt template&amp;examples (main IP)'!D18</f>
        <v>300</v>
      </c>
      <c r="D20" s="295">
        <f>'Bgt template&amp;examples (main IP)'!E18</f>
        <v>1</v>
      </c>
      <c r="E20" s="295" t="str">
        <f>'Bgt template&amp;examples (main IP)'!F18</f>
        <v>n/a</v>
      </c>
      <c r="F20" s="317">
        <f>'Bgt template&amp;examples (main IP)'!G18</f>
        <v>1</v>
      </c>
      <c r="G20" s="297">
        <f t="shared" ref="G20:G23" si="4">B20*C20*D20*F20</f>
        <v>600000</v>
      </c>
      <c r="H20" s="298">
        <v>300000</v>
      </c>
      <c r="I20" s="299">
        <f t="shared" ref="I20:I23" si="5">G20-H20</f>
        <v>300000</v>
      </c>
      <c r="J20" s="300">
        <f t="shared" ref="J20:J24" si="6">+H20/G20</f>
        <v>0.5</v>
      </c>
      <c r="K20" s="301"/>
    </row>
    <row r="21" spans="1:11" s="58" customFormat="1" ht="13.8" x14ac:dyDescent="0.25">
      <c r="A21" s="303" t="str">
        <f>'Bgt template&amp;examples (main IP)'!A19</f>
        <v>Example B2. Transportation costs - cereals</v>
      </c>
      <c r="B21" s="304">
        <f>'Bgt template&amp;examples (main IP)'!C19</f>
        <v>2000</v>
      </c>
      <c r="C21" s="305">
        <f>'Bgt template&amp;examples (main IP)'!D19</f>
        <v>30</v>
      </c>
      <c r="D21" s="295">
        <f>'Bgt template&amp;examples (main IP)'!E19</f>
        <v>1</v>
      </c>
      <c r="E21" s="295" t="str">
        <f>'Bgt template&amp;examples (main IP)'!F19</f>
        <v>n/a</v>
      </c>
      <c r="F21" s="317">
        <f>'Bgt template&amp;examples (main IP)'!G19</f>
        <v>1</v>
      </c>
      <c r="G21" s="297">
        <f t="shared" si="4"/>
        <v>60000</v>
      </c>
      <c r="H21" s="298">
        <v>40000</v>
      </c>
      <c r="I21" s="299">
        <f t="shared" si="5"/>
        <v>20000</v>
      </c>
      <c r="J21" s="300">
        <f t="shared" si="6"/>
        <v>0.66666666666666663</v>
      </c>
      <c r="K21" s="302"/>
    </row>
    <row r="22" spans="1:11" s="58" customFormat="1" ht="13.8" x14ac:dyDescent="0.25">
      <c r="A22" s="303" t="str">
        <f>'Bgt template&amp;examples (main IP)'!A20</f>
        <v>Example B3. Cash transfer</v>
      </c>
      <c r="B22" s="304">
        <f>'Bgt template&amp;examples (main IP)'!C20</f>
        <v>500</v>
      </c>
      <c r="C22" s="305">
        <f>'Bgt template&amp;examples (main IP)'!D20</f>
        <v>100</v>
      </c>
      <c r="D22" s="295">
        <f>'Bgt template&amp;examples (main IP)'!E20</f>
        <v>12</v>
      </c>
      <c r="E22" s="295" t="str">
        <f>'Bgt template&amp;examples (main IP)'!F20</f>
        <v>Months</v>
      </c>
      <c r="F22" s="317">
        <f>'Bgt template&amp;examples (main IP)'!G20</f>
        <v>1</v>
      </c>
      <c r="G22" s="297">
        <f t="shared" si="4"/>
        <v>600000</v>
      </c>
      <c r="H22" s="298">
        <v>0</v>
      </c>
      <c r="I22" s="299">
        <f t="shared" si="5"/>
        <v>600000</v>
      </c>
      <c r="J22" s="300">
        <f t="shared" si="6"/>
        <v>0</v>
      </c>
      <c r="K22" s="302"/>
    </row>
    <row r="23" spans="1:11" s="58" customFormat="1" ht="13.8" x14ac:dyDescent="0.25">
      <c r="A23" s="303">
        <f>'Bgt template&amp;examples (main IP)'!A21</f>
        <v>0</v>
      </c>
      <c r="B23" s="304">
        <f>'Bgt template&amp;examples (main IP)'!C21</f>
        <v>0</v>
      </c>
      <c r="C23" s="305">
        <f>'Bgt template&amp;examples (main IP)'!D21</f>
        <v>0</v>
      </c>
      <c r="D23" s="295">
        <f>'Bgt template&amp;examples (main IP)'!E21</f>
        <v>0</v>
      </c>
      <c r="E23" s="295">
        <f>'Bgt template&amp;examples (main IP)'!F21</f>
        <v>0</v>
      </c>
      <c r="F23" s="317">
        <f>'Bgt template&amp;examples (main IP)'!G21</f>
        <v>0</v>
      </c>
      <c r="G23" s="297">
        <f t="shared" si="4"/>
        <v>0</v>
      </c>
      <c r="H23" s="298">
        <v>0</v>
      </c>
      <c r="I23" s="299">
        <f t="shared" si="5"/>
        <v>0</v>
      </c>
      <c r="J23" s="300" t="e">
        <f t="shared" si="6"/>
        <v>#DIV/0!</v>
      </c>
      <c r="K23" s="302"/>
    </row>
    <row r="24" spans="1:11" s="58" customFormat="1" ht="13.8" x14ac:dyDescent="0.25">
      <c r="A24" s="306" t="s">
        <v>73</v>
      </c>
      <c r="B24" s="307" t="s">
        <v>64</v>
      </c>
      <c r="C24" s="308" t="s">
        <v>64</v>
      </c>
      <c r="D24" s="307"/>
      <c r="E24" s="309"/>
      <c r="F24" s="310" t="s">
        <v>64</v>
      </c>
      <c r="G24" s="311">
        <f t="shared" ref="G24:I24" si="7">SUBTOTAL(9,G20:G23)</f>
        <v>1260000</v>
      </c>
      <c r="H24" s="312">
        <f t="shared" si="7"/>
        <v>340000</v>
      </c>
      <c r="I24" s="313">
        <f t="shared" si="7"/>
        <v>920000</v>
      </c>
      <c r="J24" s="387">
        <f t="shared" si="6"/>
        <v>0.26984126984126983</v>
      </c>
      <c r="K24" s="311"/>
    </row>
    <row r="25" spans="1:11" s="58" customFormat="1" ht="13.8" x14ac:dyDescent="0.25">
      <c r="A25" s="545" t="s">
        <v>133</v>
      </c>
      <c r="B25" s="546"/>
      <c r="C25" s="546"/>
      <c r="D25" s="546"/>
      <c r="E25" s="546"/>
      <c r="F25" s="546"/>
      <c r="G25" s="547"/>
      <c r="H25" s="314"/>
      <c r="I25" s="315"/>
      <c r="J25" s="388"/>
      <c r="K25" s="316"/>
    </row>
    <row r="26" spans="1:11" s="58" customFormat="1" ht="13.8" x14ac:dyDescent="0.25">
      <c r="A26" s="303" t="str">
        <f>'Bgt template&amp;examples (main IP)'!A24</f>
        <v xml:space="preserve">Example C1. laptop </v>
      </c>
      <c r="B26" s="304">
        <f>'Bgt template&amp;examples (main IP)'!C24</f>
        <v>2</v>
      </c>
      <c r="C26" s="305">
        <f>'Bgt template&amp;examples (main IP)'!D24</f>
        <v>800</v>
      </c>
      <c r="D26" s="295">
        <f>'Bgt template&amp;examples (main IP)'!E24</f>
        <v>1</v>
      </c>
      <c r="E26" s="295" t="str">
        <f>'Bgt template&amp;examples (main IP)'!F24</f>
        <v>n/a</v>
      </c>
      <c r="F26" s="317">
        <f>'Bgt template&amp;examples (main IP)'!G24</f>
        <v>1</v>
      </c>
      <c r="G26" s="297">
        <f t="shared" ref="G26:G29" si="8">B26*C26*D26*F26</f>
        <v>1600</v>
      </c>
      <c r="H26" s="298">
        <v>1200</v>
      </c>
      <c r="I26" s="299">
        <f t="shared" ref="I26:I29" si="9">G26-H26</f>
        <v>400</v>
      </c>
      <c r="J26" s="300">
        <f t="shared" ref="J26:J30" si="10">+H26/G26</f>
        <v>0.75</v>
      </c>
      <c r="K26" s="301"/>
    </row>
    <row r="27" spans="1:11" s="58" customFormat="1" ht="13.8" x14ac:dyDescent="0.25">
      <c r="A27" s="303" t="str">
        <f>'Bgt template&amp;examples (main IP)'!A25</f>
        <v>C2. xxxxx</v>
      </c>
      <c r="B27" s="304">
        <f>'Bgt template&amp;examples (main IP)'!C25</f>
        <v>0</v>
      </c>
      <c r="C27" s="305">
        <f>'Bgt template&amp;examples (main IP)'!D25</f>
        <v>0</v>
      </c>
      <c r="D27" s="295">
        <f>'Bgt template&amp;examples (main IP)'!E25</f>
        <v>0</v>
      </c>
      <c r="E27" s="295">
        <f>'Bgt template&amp;examples (main IP)'!F25</f>
        <v>0</v>
      </c>
      <c r="F27" s="317">
        <f>'Bgt template&amp;examples (main IP)'!G25</f>
        <v>0</v>
      </c>
      <c r="G27" s="297">
        <f t="shared" si="8"/>
        <v>0</v>
      </c>
      <c r="H27" s="298">
        <v>0</v>
      </c>
      <c r="I27" s="299">
        <f t="shared" si="9"/>
        <v>0</v>
      </c>
      <c r="J27" s="300" t="e">
        <f t="shared" si="10"/>
        <v>#DIV/0!</v>
      </c>
      <c r="K27" s="302"/>
    </row>
    <row r="28" spans="1:11" s="58" customFormat="1" ht="13.8" x14ac:dyDescent="0.25">
      <c r="A28" s="303">
        <f>'Bgt template&amp;examples (main IP)'!A26</f>
        <v>0</v>
      </c>
      <c r="B28" s="304">
        <f>'Bgt template&amp;examples (main IP)'!C26</f>
        <v>0</v>
      </c>
      <c r="C28" s="305">
        <f>'Bgt template&amp;examples (main IP)'!D26</f>
        <v>0</v>
      </c>
      <c r="D28" s="295">
        <f>'Bgt template&amp;examples (main IP)'!E26</f>
        <v>0</v>
      </c>
      <c r="E28" s="295">
        <f>'Bgt template&amp;examples (main IP)'!F26</f>
        <v>0</v>
      </c>
      <c r="F28" s="317">
        <f>'Bgt template&amp;examples (main IP)'!G26</f>
        <v>0</v>
      </c>
      <c r="G28" s="297">
        <f t="shared" si="8"/>
        <v>0</v>
      </c>
      <c r="H28" s="298">
        <v>0</v>
      </c>
      <c r="I28" s="299">
        <f t="shared" si="9"/>
        <v>0</v>
      </c>
      <c r="J28" s="300" t="e">
        <f t="shared" si="10"/>
        <v>#DIV/0!</v>
      </c>
      <c r="K28" s="302"/>
    </row>
    <row r="29" spans="1:11" s="58" customFormat="1" ht="13.8" x14ac:dyDescent="0.25">
      <c r="A29" s="303">
        <f>'Bgt template&amp;examples (main IP)'!A27</f>
        <v>0</v>
      </c>
      <c r="B29" s="304">
        <f>'Bgt template&amp;examples (main IP)'!C27</f>
        <v>0</v>
      </c>
      <c r="C29" s="305">
        <f>'Bgt template&amp;examples (main IP)'!D27</f>
        <v>0</v>
      </c>
      <c r="D29" s="295">
        <f>'Bgt template&amp;examples (main IP)'!E27</f>
        <v>0</v>
      </c>
      <c r="E29" s="295">
        <f>'Bgt template&amp;examples (main IP)'!F27</f>
        <v>0</v>
      </c>
      <c r="F29" s="317">
        <f>'Bgt template&amp;examples (main IP)'!G27</f>
        <v>0</v>
      </c>
      <c r="G29" s="297">
        <f t="shared" si="8"/>
        <v>0</v>
      </c>
      <c r="H29" s="298">
        <v>0</v>
      </c>
      <c r="I29" s="299">
        <f t="shared" si="9"/>
        <v>0</v>
      </c>
      <c r="J29" s="300" t="e">
        <f t="shared" si="10"/>
        <v>#DIV/0!</v>
      </c>
      <c r="K29" s="302"/>
    </row>
    <row r="30" spans="1:11" s="58" customFormat="1" ht="13.8" x14ac:dyDescent="0.25">
      <c r="A30" s="306" t="s">
        <v>78</v>
      </c>
      <c r="B30" s="307" t="s">
        <v>64</v>
      </c>
      <c r="C30" s="308" t="s">
        <v>64</v>
      </c>
      <c r="D30" s="307"/>
      <c r="E30" s="309"/>
      <c r="F30" s="310" t="s">
        <v>64</v>
      </c>
      <c r="G30" s="311">
        <f t="shared" ref="G30:I30" si="11">SUBTOTAL(9,G26:G29)</f>
        <v>1600</v>
      </c>
      <c r="H30" s="312">
        <f t="shared" si="11"/>
        <v>1200</v>
      </c>
      <c r="I30" s="313">
        <f t="shared" si="11"/>
        <v>400</v>
      </c>
      <c r="J30" s="387">
        <f t="shared" si="10"/>
        <v>0.75</v>
      </c>
      <c r="K30" s="311"/>
    </row>
    <row r="31" spans="1:11" s="58" customFormat="1" ht="13.8" x14ac:dyDescent="0.25">
      <c r="A31" s="545" t="s">
        <v>124</v>
      </c>
      <c r="B31" s="546"/>
      <c r="C31" s="546"/>
      <c r="D31" s="546"/>
      <c r="E31" s="546"/>
      <c r="F31" s="546"/>
      <c r="G31" s="547"/>
      <c r="H31" s="314"/>
      <c r="I31" s="315"/>
      <c r="J31" s="388"/>
      <c r="K31" s="316"/>
    </row>
    <row r="32" spans="1:11" s="58" customFormat="1" ht="27.6" x14ac:dyDescent="0.25">
      <c r="A32" s="303" t="str">
        <f>'Bgt template&amp;examples (main IP)'!A30</f>
        <v>Example D1. Quality inspection service (cereals) by xxxx [name of contractor]</v>
      </c>
      <c r="B32" s="304">
        <f>'Bgt template&amp;examples (main IP)'!C30</f>
        <v>800</v>
      </c>
      <c r="C32" s="305">
        <f>'Bgt template&amp;examples (main IP)'!D30</f>
        <v>40</v>
      </c>
      <c r="D32" s="295">
        <f>'Bgt template&amp;examples (main IP)'!E30</f>
        <v>1</v>
      </c>
      <c r="E32" s="295" t="str">
        <f>'Bgt template&amp;examples (main IP)'!F30</f>
        <v>n/a</v>
      </c>
      <c r="F32" s="317">
        <f>'Bgt template&amp;examples (main IP)'!G30</f>
        <v>1</v>
      </c>
      <c r="G32" s="297">
        <f t="shared" ref="G32:G35" si="12">B32*C32*D32*F32</f>
        <v>32000</v>
      </c>
      <c r="H32" s="298">
        <v>15000</v>
      </c>
      <c r="I32" s="299">
        <f t="shared" ref="I32:I35" si="13">G32-H32</f>
        <v>17000</v>
      </c>
      <c r="J32" s="300">
        <f t="shared" ref="J32:J36" si="14">+H32/G32</f>
        <v>0.46875</v>
      </c>
      <c r="K32" s="301"/>
    </row>
    <row r="33" spans="1:11" s="58" customFormat="1" ht="27.6" x14ac:dyDescent="0.25">
      <c r="A33" s="303" t="str">
        <f>'Bgt template&amp;examples (main IP)'!A31</f>
        <v>Example D2. Cash transfer process fee by xxx [name of contractor]</v>
      </c>
      <c r="B33" s="304">
        <f>'Bgt template&amp;examples (main IP)'!C31</f>
        <v>10000</v>
      </c>
      <c r="C33" s="305">
        <f>'Bgt template&amp;examples (main IP)'!D31</f>
        <v>1</v>
      </c>
      <c r="D33" s="295">
        <f>'Bgt template&amp;examples (main IP)'!E31</f>
        <v>1</v>
      </c>
      <c r="E33" s="295" t="str">
        <f>'Bgt template&amp;examples (main IP)'!F31</f>
        <v>n/a</v>
      </c>
      <c r="F33" s="317">
        <f>'Bgt template&amp;examples (main IP)'!G31</f>
        <v>1</v>
      </c>
      <c r="G33" s="297">
        <f t="shared" si="12"/>
        <v>10000</v>
      </c>
      <c r="H33" s="298">
        <v>9000</v>
      </c>
      <c r="I33" s="299">
        <f t="shared" si="13"/>
        <v>1000</v>
      </c>
      <c r="J33" s="300">
        <f t="shared" si="14"/>
        <v>0.9</v>
      </c>
      <c r="K33" s="302"/>
    </row>
    <row r="34" spans="1:11" s="58" customFormat="1" ht="13.8" x14ac:dyDescent="0.25">
      <c r="A34" s="303">
        <f>'Bgt template&amp;examples (main IP)'!A32</f>
        <v>0</v>
      </c>
      <c r="B34" s="304">
        <f>'Bgt template&amp;examples (main IP)'!C32</f>
        <v>0</v>
      </c>
      <c r="C34" s="305">
        <f>'Bgt template&amp;examples (main IP)'!D32</f>
        <v>0</v>
      </c>
      <c r="D34" s="295">
        <f>'Bgt template&amp;examples (main IP)'!E32</f>
        <v>0</v>
      </c>
      <c r="E34" s="295">
        <f>'Bgt template&amp;examples (main IP)'!F32</f>
        <v>0</v>
      </c>
      <c r="F34" s="317">
        <f>'Bgt template&amp;examples (main IP)'!G32</f>
        <v>0</v>
      </c>
      <c r="G34" s="297">
        <f t="shared" si="12"/>
        <v>0</v>
      </c>
      <c r="H34" s="298">
        <v>0</v>
      </c>
      <c r="I34" s="299">
        <f t="shared" si="13"/>
        <v>0</v>
      </c>
      <c r="J34" s="300" t="e">
        <f t="shared" si="14"/>
        <v>#DIV/0!</v>
      </c>
      <c r="K34" s="302"/>
    </row>
    <row r="35" spans="1:11" s="58" customFormat="1" ht="13.8" x14ac:dyDescent="0.25">
      <c r="A35" s="303">
        <f>'Bgt template&amp;examples (main IP)'!A33</f>
        <v>0</v>
      </c>
      <c r="B35" s="304">
        <f>'Bgt template&amp;examples (main IP)'!C33</f>
        <v>0</v>
      </c>
      <c r="C35" s="305">
        <f>'Bgt template&amp;examples (main IP)'!D33</f>
        <v>0</v>
      </c>
      <c r="D35" s="295">
        <f>'Bgt template&amp;examples (main IP)'!E33</f>
        <v>0</v>
      </c>
      <c r="E35" s="295">
        <f>'Bgt template&amp;examples (main IP)'!F33</f>
        <v>0</v>
      </c>
      <c r="F35" s="317">
        <f>'Bgt template&amp;examples (main IP)'!G33</f>
        <v>0</v>
      </c>
      <c r="G35" s="297">
        <f t="shared" si="12"/>
        <v>0</v>
      </c>
      <c r="H35" s="298">
        <v>0</v>
      </c>
      <c r="I35" s="299">
        <f t="shared" si="13"/>
        <v>0</v>
      </c>
      <c r="J35" s="300" t="e">
        <f t="shared" si="14"/>
        <v>#DIV/0!</v>
      </c>
      <c r="K35" s="302"/>
    </row>
    <row r="36" spans="1:11" s="58" customFormat="1" ht="13.8" x14ac:dyDescent="0.25">
      <c r="A36" s="306" t="s">
        <v>84</v>
      </c>
      <c r="B36" s="307" t="s">
        <v>64</v>
      </c>
      <c r="C36" s="308" t="s">
        <v>64</v>
      </c>
      <c r="D36" s="307"/>
      <c r="E36" s="309"/>
      <c r="F36" s="310" t="s">
        <v>64</v>
      </c>
      <c r="G36" s="311">
        <f t="shared" ref="G36:I36" si="15">SUBTOTAL(9,G32:G35)</f>
        <v>42000</v>
      </c>
      <c r="H36" s="312">
        <f t="shared" si="15"/>
        <v>24000</v>
      </c>
      <c r="I36" s="313">
        <f t="shared" si="15"/>
        <v>18000</v>
      </c>
      <c r="J36" s="387">
        <f t="shared" si="14"/>
        <v>0.5714285714285714</v>
      </c>
      <c r="K36" s="311"/>
    </row>
    <row r="37" spans="1:11" s="58" customFormat="1" ht="13.8" x14ac:dyDescent="0.25">
      <c r="A37" s="545" t="s">
        <v>125</v>
      </c>
      <c r="B37" s="546"/>
      <c r="C37" s="546"/>
      <c r="D37" s="546"/>
      <c r="E37" s="546"/>
      <c r="F37" s="546"/>
      <c r="G37" s="547"/>
      <c r="H37" s="314"/>
      <c r="I37" s="315"/>
      <c r="J37" s="388"/>
      <c r="K37" s="316"/>
    </row>
    <row r="38" spans="1:11" s="58" customFormat="1" ht="27.6" x14ac:dyDescent="0.25">
      <c r="A38" s="303" t="str">
        <f>'Bgt template&amp;examples (main IP)'!A36</f>
        <v>Example E1. Airfare for food distribution monitoring trip</v>
      </c>
      <c r="B38" s="304">
        <f>'Bgt template&amp;examples (main IP)'!C36</f>
        <v>6</v>
      </c>
      <c r="C38" s="305">
        <f>'Bgt template&amp;examples (main IP)'!D36</f>
        <v>400</v>
      </c>
      <c r="D38" s="295">
        <f>'Bgt template&amp;examples (main IP)'!E36</f>
        <v>1</v>
      </c>
      <c r="E38" s="295" t="str">
        <f>'Bgt template&amp;examples (main IP)'!F36</f>
        <v>n/a</v>
      </c>
      <c r="F38" s="317">
        <f>'Bgt template&amp;examples (main IP)'!G36</f>
        <v>1</v>
      </c>
      <c r="G38" s="297">
        <f t="shared" ref="G38:G41" si="16">B38*C38*D38*F38</f>
        <v>2400</v>
      </c>
      <c r="H38" s="298">
        <v>2000</v>
      </c>
      <c r="I38" s="299">
        <f t="shared" ref="I38:I41" si="17">G38-H38</f>
        <v>400</v>
      </c>
      <c r="J38" s="300">
        <f t="shared" ref="J38:J42" si="18">+H38/G38</f>
        <v>0.83333333333333337</v>
      </c>
      <c r="K38" s="301"/>
    </row>
    <row r="39" spans="1:11" s="58" customFormat="1" ht="27.6" x14ac:dyDescent="0.25">
      <c r="A39" s="303" t="str">
        <f>'Bgt template&amp;examples (main IP)'!A37</f>
        <v>Example E2. DSA for food distribution monitoring trip</v>
      </c>
      <c r="B39" s="304">
        <f>'Bgt template&amp;examples (main IP)'!C37</f>
        <v>6</v>
      </c>
      <c r="C39" s="305">
        <f>'Bgt template&amp;examples (main IP)'!D37</f>
        <v>100</v>
      </c>
      <c r="D39" s="295">
        <f>'Bgt template&amp;examples (main IP)'!E37</f>
        <v>5</v>
      </c>
      <c r="E39" s="295" t="str">
        <f>'Bgt template&amp;examples (main IP)'!F37</f>
        <v>Days</v>
      </c>
      <c r="F39" s="317">
        <f>'Bgt template&amp;examples (main IP)'!G37</f>
        <v>1</v>
      </c>
      <c r="G39" s="297">
        <f t="shared" si="16"/>
        <v>3000</v>
      </c>
      <c r="H39" s="298">
        <v>2000</v>
      </c>
      <c r="I39" s="299">
        <f t="shared" si="17"/>
        <v>1000</v>
      </c>
      <c r="J39" s="300">
        <f t="shared" si="18"/>
        <v>0.66666666666666663</v>
      </c>
      <c r="K39" s="302"/>
    </row>
    <row r="40" spans="1:11" s="58" customFormat="1" ht="13.8" x14ac:dyDescent="0.25">
      <c r="A40" s="303">
        <f>'Bgt template&amp;examples (main IP)'!A38</f>
        <v>0</v>
      </c>
      <c r="B40" s="304">
        <f>'Bgt template&amp;examples (main IP)'!C38</f>
        <v>0</v>
      </c>
      <c r="C40" s="305">
        <f>'Bgt template&amp;examples (main IP)'!D38</f>
        <v>0</v>
      </c>
      <c r="D40" s="295">
        <f>'Bgt template&amp;examples (main IP)'!E38</f>
        <v>0</v>
      </c>
      <c r="E40" s="295">
        <f>'Bgt template&amp;examples (main IP)'!F38</f>
        <v>0</v>
      </c>
      <c r="F40" s="317">
        <f>'Bgt template&amp;examples (main IP)'!G38</f>
        <v>0</v>
      </c>
      <c r="G40" s="297">
        <f t="shared" si="16"/>
        <v>0</v>
      </c>
      <c r="H40" s="298">
        <v>0</v>
      </c>
      <c r="I40" s="299">
        <f t="shared" si="17"/>
        <v>0</v>
      </c>
      <c r="J40" s="300" t="e">
        <f t="shared" si="18"/>
        <v>#DIV/0!</v>
      </c>
      <c r="K40" s="302"/>
    </row>
    <row r="41" spans="1:11" s="58" customFormat="1" ht="13.8" x14ac:dyDescent="0.25">
      <c r="A41" s="303">
        <f>'Bgt template&amp;examples (main IP)'!A39</f>
        <v>0</v>
      </c>
      <c r="B41" s="304">
        <f>'Bgt template&amp;examples (main IP)'!C39</f>
        <v>0</v>
      </c>
      <c r="C41" s="305">
        <f>'Bgt template&amp;examples (main IP)'!D39</f>
        <v>0</v>
      </c>
      <c r="D41" s="295">
        <f>'Bgt template&amp;examples (main IP)'!E39</f>
        <v>0</v>
      </c>
      <c r="E41" s="295">
        <f>'Bgt template&amp;examples (main IP)'!F39</f>
        <v>0</v>
      </c>
      <c r="F41" s="317">
        <f>'Bgt template&amp;examples (main IP)'!G39</f>
        <v>0</v>
      </c>
      <c r="G41" s="297">
        <f t="shared" si="16"/>
        <v>0</v>
      </c>
      <c r="H41" s="298">
        <v>0</v>
      </c>
      <c r="I41" s="299">
        <f t="shared" si="17"/>
        <v>0</v>
      </c>
      <c r="J41" s="300" t="e">
        <f t="shared" si="18"/>
        <v>#DIV/0!</v>
      </c>
      <c r="K41" s="302"/>
    </row>
    <row r="42" spans="1:11" s="58" customFormat="1" ht="13.8" x14ac:dyDescent="0.25">
      <c r="A42" s="306" t="s">
        <v>91</v>
      </c>
      <c r="B42" s="307" t="s">
        <v>64</v>
      </c>
      <c r="C42" s="308" t="s">
        <v>64</v>
      </c>
      <c r="D42" s="307"/>
      <c r="E42" s="309"/>
      <c r="F42" s="310" t="s">
        <v>64</v>
      </c>
      <c r="G42" s="311">
        <f t="shared" ref="G42:I42" si="19">SUBTOTAL(9,G38:G41)</f>
        <v>5400</v>
      </c>
      <c r="H42" s="312">
        <f t="shared" si="19"/>
        <v>4000</v>
      </c>
      <c r="I42" s="313">
        <f t="shared" si="19"/>
        <v>1400</v>
      </c>
      <c r="J42" s="387">
        <f t="shared" si="18"/>
        <v>0.7407407407407407</v>
      </c>
      <c r="K42" s="311"/>
    </row>
    <row r="43" spans="1:11" s="58" customFormat="1" ht="13.8" x14ac:dyDescent="0.25">
      <c r="A43" s="545" t="s">
        <v>134</v>
      </c>
      <c r="B43" s="546"/>
      <c r="C43" s="546"/>
      <c r="D43" s="546"/>
      <c r="E43" s="546"/>
      <c r="F43" s="546"/>
      <c r="G43" s="547"/>
      <c r="H43" s="314"/>
      <c r="I43" s="315"/>
      <c r="J43" s="388"/>
      <c r="K43" s="316"/>
    </row>
    <row r="44" spans="1:11" s="58" customFormat="1" ht="27.6" x14ac:dyDescent="0.25">
      <c r="A44" s="303" t="str">
        <f>'Bgt template&amp;examples (main IP)'!A42</f>
        <v>Example F1. National NGO xxx mobile clinics</v>
      </c>
      <c r="B44" s="304">
        <f>'Bgt template&amp;examples (main IP)'!C42</f>
        <v>2</v>
      </c>
      <c r="C44" s="305">
        <f>'Bgt template&amp;examples (main IP)'!D42</f>
        <v>10000</v>
      </c>
      <c r="D44" s="295">
        <f>'Bgt template&amp;examples (main IP)'!E42</f>
        <v>6</v>
      </c>
      <c r="E44" s="295" t="str">
        <f>'Bgt template&amp;examples (main IP)'!F42</f>
        <v>Months</v>
      </c>
      <c r="F44" s="317">
        <f>'Bgt template&amp;examples (main IP)'!G42</f>
        <v>1</v>
      </c>
      <c r="G44" s="297">
        <f t="shared" ref="G44:G47" si="20">B44*C44*D44*F44</f>
        <v>120000</v>
      </c>
      <c r="H44" s="298">
        <v>80000</v>
      </c>
      <c r="I44" s="299">
        <f t="shared" ref="I44:I47" si="21">G44-H44</f>
        <v>40000</v>
      </c>
      <c r="J44" s="300">
        <f t="shared" ref="J44:J48" si="22">+H44/G44</f>
        <v>0.66666666666666663</v>
      </c>
      <c r="K44" s="301"/>
    </row>
    <row r="45" spans="1:11" s="58" customFormat="1" ht="27.6" x14ac:dyDescent="0.25">
      <c r="A45" s="303" t="str">
        <f>'Bgt template&amp;examples (main IP)'!A43</f>
        <v xml:space="preserve">Example F2. National NGO xxx: Cash transfer </v>
      </c>
      <c r="B45" s="304">
        <f>'Bgt template&amp;examples (main IP)'!C43</f>
        <v>1</v>
      </c>
      <c r="C45" s="305">
        <f>'Bgt template&amp;examples (main IP)'!D43</f>
        <v>303000</v>
      </c>
      <c r="D45" s="295">
        <f>'Bgt template&amp;examples (main IP)'!E43</f>
        <v>1</v>
      </c>
      <c r="E45" s="295">
        <f>'Bgt template&amp;examples (main IP)'!F43</f>
        <v>0</v>
      </c>
      <c r="F45" s="317">
        <f>'Bgt template&amp;examples (main IP)'!G43</f>
        <v>1</v>
      </c>
      <c r="G45" s="297">
        <f t="shared" si="20"/>
        <v>303000</v>
      </c>
      <c r="H45" s="298">
        <v>100000</v>
      </c>
      <c r="I45" s="299">
        <f t="shared" si="21"/>
        <v>203000</v>
      </c>
      <c r="J45" s="300">
        <f t="shared" si="22"/>
        <v>0.33003300330033003</v>
      </c>
      <c r="K45" s="302"/>
    </row>
    <row r="46" spans="1:11" s="58" customFormat="1" ht="13.8" x14ac:dyDescent="0.25">
      <c r="A46" s="303">
        <f>'Bgt template&amp;examples (main IP)'!A44</f>
        <v>0</v>
      </c>
      <c r="B46" s="304">
        <f>'Bgt template&amp;examples (main IP)'!C44</f>
        <v>0</v>
      </c>
      <c r="C46" s="305">
        <f>'Bgt template&amp;examples (main IP)'!D44</f>
        <v>0</v>
      </c>
      <c r="D46" s="295">
        <f>'Bgt template&amp;examples (main IP)'!E44</f>
        <v>0</v>
      </c>
      <c r="E46" s="295">
        <f>'Bgt template&amp;examples (main IP)'!F44</f>
        <v>0</v>
      </c>
      <c r="F46" s="317">
        <f>'Bgt template&amp;examples (main IP)'!G44</f>
        <v>0</v>
      </c>
      <c r="G46" s="297">
        <f t="shared" si="20"/>
        <v>0</v>
      </c>
      <c r="H46" s="298">
        <v>0</v>
      </c>
      <c r="I46" s="299">
        <f t="shared" si="21"/>
        <v>0</v>
      </c>
      <c r="J46" s="300" t="e">
        <f t="shared" si="22"/>
        <v>#DIV/0!</v>
      </c>
      <c r="K46" s="302"/>
    </row>
    <row r="47" spans="1:11" s="58" customFormat="1" ht="13.8" x14ac:dyDescent="0.25">
      <c r="A47" s="303">
        <f>'Bgt template&amp;examples (main IP)'!A45</f>
        <v>0</v>
      </c>
      <c r="B47" s="304">
        <f>'Bgt template&amp;examples (main IP)'!C45</f>
        <v>0</v>
      </c>
      <c r="C47" s="305">
        <f>'Bgt template&amp;examples (main IP)'!D45</f>
        <v>0</v>
      </c>
      <c r="D47" s="295">
        <f>'Bgt template&amp;examples (main IP)'!E45</f>
        <v>0</v>
      </c>
      <c r="E47" s="295">
        <f>'Bgt template&amp;examples (main IP)'!F45</f>
        <v>0</v>
      </c>
      <c r="F47" s="317">
        <f>'Bgt template&amp;examples (main IP)'!G45</f>
        <v>0</v>
      </c>
      <c r="G47" s="297">
        <f t="shared" si="20"/>
        <v>0</v>
      </c>
      <c r="H47" s="298">
        <v>0</v>
      </c>
      <c r="I47" s="299">
        <f t="shared" si="21"/>
        <v>0</v>
      </c>
      <c r="J47" s="300" t="e">
        <f t="shared" si="22"/>
        <v>#DIV/0!</v>
      </c>
      <c r="K47" s="302"/>
    </row>
    <row r="48" spans="1:11" s="58" customFormat="1" ht="13.8" x14ac:dyDescent="0.25">
      <c r="A48" s="306" t="s">
        <v>97</v>
      </c>
      <c r="B48" s="307" t="s">
        <v>64</v>
      </c>
      <c r="C48" s="308" t="s">
        <v>64</v>
      </c>
      <c r="D48" s="307"/>
      <c r="E48" s="309"/>
      <c r="F48" s="310" t="s">
        <v>64</v>
      </c>
      <c r="G48" s="311">
        <f t="shared" ref="G48:I48" si="23">SUBTOTAL(9,G44:G47)</f>
        <v>423000</v>
      </c>
      <c r="H48" s="312">
        <f t="shared" si="23"/>
        <v>180000</v>
      </c>
      <c r="I48" s="313">
        <f t="shared" si="23"/>
        <v>243000</v>
      </c>
      <c r="J48" s="387">
        <f t="shared" si="22"/>
        <v>0.42553191489361702</v>
      </c>
      <c r="K48" s="311"/>
    </row>
    <row r="49" spans="1:11" s="58" customFormat="1" ht="13.8" x14ac:dyDescent="0.25">
      <c r="A49" s="545" t="s">
        <v>127</v>
      </c>
      <c r="B49" s="546"/>
      <c r="C49" s="546"/>
      <c r="D49" s="546"/>
      <c r="E49" s="546"/>
      <c r="F49" s="546"/>
      <c r="G49" s="547"/>
      <c r="H49" s="314"/>
      <c r="I49" s="315"/>
      <c r="J49" s="388"/>
      <c r="K49" s="316"/>
    </row>
    <row r="50" spans="1:11" s="58" customFormat="1" ht="13.8" x14ac:dyDescent="0.25">
      <c r="A50" s="303" t="str">
        <f>'Bgt template&amp;examples (main IP)'!A48</f>
        <v>Example G1. Office rental</v>
      </c>
      <c r="B50" s="304">
        <f>'Bgt template&amp;examples (main IP)'!C48</f>
        <v>1</v>
      </c>
      <c r="C50" s="305">
        <f>'Bgt template&amp;examples (main IP)'!D48</f>
        <v>2000</v>
      </c>
      <c r="D50" s="295">
        <f>'Bgt template&amp;examples (main IP)'!E48</f>
        <v>3</v>
      </c>
      <c r="E50" s="295" t="str">
        <f>'Bgt template&amp;examples (main IP)'!F48</f>
        <v>Months</v>
      </c>
      <c r="F50" s="317">
        <f>'Bgt template&amp;examples (main IP)'!G48</f>
        <v>0.5</v>
      </c>
      <c r="G50" s="297">
        <f t="shared" ref="G50:G53" si="24">B50*C50*D50*F50</f>
        <v>3000</v>
      </c>
      <c r="H50" s="298">
        <v>2000</v>
      </c>
      <c r="I50" s="299">
        <f t="shared" ref="I50:I53" si="25">G50-H50</f>
        <v>1000</v>
      </c>
      <c r="J50" s="300">
        <f t="shared" ref="J50:J55" si="26">+H50/G50</f>
        <v>0.66666666666666663</v>
      </c>
      <c r="K50" s="301"/>
    </row>
    <row r="51" spans="1:11" s="58" customFormat="1" ht="13.8" x14ac:dyDescent="0.25">
      <c r="A51" s="303" t="str">
        <f>'Bgt template&amp;examples (main IP)'!A49</f>
        <v>Example G2. Communication cost</v>
      </c>
      <c r="B51" s="304">
        <f>'Bgt template&amp;examples (main IP)'!C49</f>
        <v>2</v>
      </c>
      <c r="C51" s="305">
        <f>'Bgt template&amp;examples (main IP)'!D49</f>
        <v>100</v>
      </c>
      <c r="D51" s="295">
        <f>'Bgt template&amp;examples (main IP)'!E49</f>
        <v>12</v>
      </c>
      <c r="E51" s="295" t="str">
        <f>'Bgt template&amp;examples (main IP)'!F49</f>
        <v>Months</v>
      </c>
      <c r="F51" s="317">
        <f>'Bgt template&amp;examples (main IP)'!G49</f>
        <v>0.5</v>
      </c>
      <c r="G51" s="297">
        <f t="shared" si="24"/>
        <v>1200</v>
      </c>
      <c r="H51" s="298">
        <v>1000</v>
      </c>
      <c r="I51" s="299">
        <f t="shared" si="25"/>
        <v>200</v>
      </c>
      <c r="J51" s="300">
        <f t="shared" si="26"/>
        <v>0.83333333333333337</v>
      </c>
      <c r="K51" s="302"/>
    </row>
    <row r="52" spans="1:11" s="58" customFormat="1" ht="13.8" x14ac:dyDescent="0.25">
      <c r="A52" s="303">
        <f>'Bgt template&amp;examples (main IP)'!A50</f>
        <v>0</v>
      </c>
      <c r="B52" s="304">
        <f>'Bgt template&amp;examples (main IP)'!C50</f>
        <v>0</v>
      </c>
      <c r="C52" s="305">
        <f>'Bgt template&amp;examples (main IP)'!D50</f>
        <v>0</v>
      </c>
      <c r="D52" s="295">
        <f>'Bgt template&amp;examples (main IP)'!E50</f>
        <v>0</v>
      </c>
      <c r="E52" s="295">
        <f>'Bgt template&amp;examples (main IP)'!F50</f>
        <v>0</v>
      </c>
      <c r="F52" s="317">
        <f>'Bgt template&amp;examples (main IP)'!G50</f>
        <v>0</v>
      </c>
      <c r="G52" s="297">
        <f t="shared" si="24"/>
        <v>0</v>
      </c>
      <c r="H52" s="298">
        <v>0</v>
      </c>
      <c r="I52" s="299">
        <f t="shared" si="25"/>
        <v>0</v>
      </c>
      <c r="J52" s="300" t="e">
        <f t="shared" si="26"/>
        <v>#DIV/0!</v>
      </c>
      <c r="K52" s="302"/>
    </row>
    <row r="53" spans="1:11" s="58" customFormat="1" ht="13.8" x14ac:dyDescent="0.25">
      <c r="A53" s="303">
        <f>'Bgt template&amp;examples (main IP)'!A51</f>
        <v>0</v>
      </c>
      <c r="B53" s="304">
        <f>'Bgt template&amp;examples (main IP)'!C51</f>
        <v>0</v>
      </c>
      <c r="C53" s="305">
        <f>'Bgt template&amp;examples (main IP)'!D51</f>
        <v>0</v>
      </c>
      <c r="D53" s="295">
        <f>'Bgt template&amp;examples (main IP)'!E51</f>
        <v>0</v>
      </c>
      <c r="E53" s="295">
        <f>'Bgt template&amp;examples (main IP)'!F51</f>
        <v>0</v>
      </c>
      <c r="F53" s="317">
        <f>'Bgt template&amp;examples (main IP)'!G51</f>
        <v>0</v>
      </c>
      <c r="G53" s="297">
        <f t="shared" si="24"/>
        <v>0</v>
      </c>
      <c r="H53" s="298">
        <v>0</v>
      </c>
      <c r="I53" s="299">
        <f t="shared" si="25"/>
        <v>0</v>
      </c>
      <c r="J53" s="300" t="e">
        <f t="shared" si="26"/>
        <v>#DIV/0!</v>
      </c>
      <c r="K53" s="302"/>
    </row>
    <row r="54" spans="1:11" s="58" customFormat="1" ht="13.8" x14ac:dyDescent="0.25">
      <c r="A54" s="306" t="s">
        <v>103</v>
      </c>
      <c r="B54" s="307" t="s">
        <v>64</v>
      </c>
      <c r="C54" s="308" t="s">
        <v>64</v>
      </c>
      <c r="D54" s="307"/>
      <c r="E54" s="309"/>
      <c r="F54" s="310" t="s">
        <v>64</v>
      </c>
      <c r="G54" s="311">
        <f t="shared" ref="G54:I54" si="27">SUBTOTAL(9,G50:G53)</f>
        <v>4200</v>
      </c>
      <c r="H54" s="312">
        <f t="shared" si="27"/>
        <v>3000</v>
      </c>
      <c r="I54" s="313">
        <f t="shared" si="27"/>
        <v>1200</v>
      </c>
      <c r="J54" s="387">
        <f t="shared" si="26"/>
        <v>0.7142857142857143</v>
      </c>
      <c r="K54" s="311"/>
    </row>
    <row r="55" spans="1:11" s="58" customFormat="1" ht="13.8" x14ac:dyDescent="0.25">
      <c r="A55" s="318" t="s">
        <v>27</v>
      </c>
      <c r="B55" s="319"/>
      <c r="C55" s="320"/>
      <c r="D55" s="321"/>
      <c r="E55" s="321"/>
      <c r="F55" s="322"/>
      <c r="G55" s="323">
        <f t="shared" ref="G55:I55" si="28">SUBTOTAL(9,G14:G54)</f>
        <v>1761400</v>
      </c>
      <c r="H55" s="324">
        <f t="shared" si="28"/>
        <v>640200</v>
      </c>
      <c r="I55" s="324">
        <f t="shared" si="28"/>
        <v>1121200</v>
      </c>
      <c r="J55" s="389">
        <f t="shared" si="26"/>
        <v>0.36346088338821392</v>
      </c>
      <c r="K55" s="325"/>
    </row>
    <row r="56" spans="1:11" s="58" customFormat="1" ht="13.8" x14ac:dyDescent="0.25">
      <c r="A56" s="263" t="s">
        <v>104</v>
      </c>
      <c r="B56" s="355"/>
      <c r="C56" s="355"/>
      <c r="D56" s="356"/>
      <c r="E56" s="356"/>
      <c r="F56" s="357"/>
      <c r="G56" s="351"/>
      <c r="H56" s="324"/>
      <c r="I56" s="348"/>
      <c r="J56" s="389"/>
      <c r="K56" s="325"/>
    </row>
    <row r="57" spans="1:11" s="58" customFormat="1" ht="13.8" x14ac:dyDescent="0.25">
      <c r="A57" s="359" t="s">
        <v>105</v>
      </c>
      <c r="B57" s="360"/>
      <c r="C57" s="360"/>
      <c r="D57" s="361"/>
      <c r="E57" s="361"/>
      <c r="F57" s="362"/>
      <c r="G57" s="350">
        <f>'Bgt template&amp;examples (main IP)'!H55</f>
        <v>7.0000000000000007E-2</v>
      </c>
      <c r="H57" s="326">
        <v>7.0000000000000007E-2</v>
      </c>
      <c r="I57" s="327">
        <v>7.0000000000000007E-2</v>
      </c>
      <c r="J57" s="327"/>
      <c r="K57" s="325"/>
    </row>
    <row r="58" spans="1:11" s="58" customFormat="1" ht="13.8" x14ac:dyDescent="0.25">
      <c r="A58" s="363" t="s">
        <v>106</v>
      </c>
      <c r="B58" s="328"/>
      <c r="C58" s="328"/>
      <c r="D58" s="329"/>
      <c r="E58" s="329"/>
      <c r="F58" s="330"/>
      <c r="G58" s="331">
        <f t="shared" ref="G58:I58" si="29">G55*G57</f>
        <v>123298.00000000001</v>
      </c>
      <c r="H58" s="332">
        <f t="shared" si="29"/>
        <v>44814.000000000007</v>
      </c>
      <c r="I58" s="333">
        <f t="shared" si="29"/>
        <v>78484.000000000015</v>
      </c>
      <c r="J58" s="333"/>
      <c r="K58" s="325"/>
    </row>
    <row r="59" spans="1:11" s="58" customFormat="1" ht="14.4" thickBot="1" x14ac:dyDescent="0.3">
      <c r="A59" s="349" t="s">
        <v>107</v>
      </c>
      <c r="B59" s="335"/>
      <c r="C59" s="335"/>
      <c r="D59" s="336"/>
      <c r="E59" s="336"/>
      <c r="F59" s="337"/>
      <c r="G59" s="338">
        <f t="shared" ref="G59:I59" si="30">G55+G58</f>
        <v>1884698</v>
      </c>
      <c r="H59" s="339">
        <f t="shared" si="30"/>
        <v>685014</v>
      </c>
      <c r="I59" s="340">
        <f t="shared" si="30"/>
        <v>1199684</v>
      </c>
      <c r="J59" s="340"/>
      <c r="K59" s="341"/>
    </row>
    <row r="60" spans="1:11" x14ac:dyDescent="0.25">
      <c r="A60" s="155"/>
      <c r="B60" s="155"/>
      <c r="C60" s="155"/>
      <c r="D60" s="156"/>
      <c r="E60" s="156"/>
      <c r="F60" s="157"/>
      <c r="G60" s="158"/>
      <c r="H60" s="155"/>
      <c r="I60" s="155"/>
      <c r="J60" s="156"/>
      <c r="K60" s="155"/>
    </row>
    <row r="61" spans="1:11" ht="13.2" customHeight="1" x14ac:dyDescent="0.25">
      <c r="A61" s="280" t="s">
        <v>128</v>
      </c>
      <c r="B61" s="222"/>
      <c r="C61" s="222"/>
      <c r="D61" s="222"/>
      <c r="E61" s="222"/>
      <c r="F61" s="222"/>
      <c r="G61" s="222"/>
      <c r="H61" s="222"/>
      <c r="I61" s="222"/>
      <c r="J61" s="222"/>
      <c r="K61" s="222"/>
    </row>
    <row r="62" spans="1:11" x14ac:dyDescent="0.25">
      <c r="A62" s="223"/>
      <c r="B62" s="222"/>
      <c r="C62" s="222"/>
      <c r="D62" s="222"/>
      <c r="E62" s="222"/>
      <c r="F62" s="222"/>
      <c r="G62" s="222"/>
      <c r="H62" s="222"/>
      <c r="I62" s="222"/>
      <c r="J62" s="222"/>
      <c r="K62" s="222"/>
    </row>
    <row r="63" spans="1:11" ht="15.6" x14ac:dyDescent="0.25">
      <c r="A63" s="161"/>
      <c r="B63" s="162"/>
      <c r="C63" s="162"/>
      <c r="D63" s="162"/>
      <c r="E63" s="162"/>
      <c r="F63" s="162"/>
      <c r="G63" s="162"/>
      <c r="H63" s="162"/>
      <c r="I63" s="162"/>
      <c r="J63" s="162"/>
      <c r="K63" s="162"/>
    </row>
    <row r="64" spans="1:11" ht="15.6" x14ac:dyDescent="0.25">
      <c r="A64" s="163" t="s">
        <v>34</v>
      </c>
      <c r="B64" s="164"/>
      <c r="C64" s="164"/>
      <c r="D64" s="164"/>
      <c r="E64" s="162"/>
      <c r="F64" s="162"/>
      <c r="G64" s="162"/>
      <c r="H64" s="162"/>
      <c r="I64" s="162"/>
      <c r="J64" s="162"/>
      <c r="K64" s="162"/>
    </row>
    <row r="65" spans="1:11" ht="15.6" x14ac:dyDescent="0.3">
      <c r="A65" s="165" t="s">
        <v>35</v>
      </c>
      <c r="B65" s="390"/>
      <c r="C65" s="390"/>
      <c r="D65" s="166"/>
      <c r="E65" s="167"/>
      <c r="F65" s="167"/>
      <c r="G65" s="167"/>
      <c r="H65" s="168"/>
      <c r="I65" s="169"/>
      <c r="J65" s="167"/>
      <c r="K65" s="169"/>
    </row>
    <row r="66" spans="1:11" ht="15.6" x14ac:dyDescent="0.3">
      <c r="A66" s="165"/>
      <c r="B66" s="390"/>
      <c r="C66" s="390"/>
      <c r="D66" s="167"/>
      <c r="E66" s="167"/>
      <c r="F66" s="167"/>
      <c r="G66" s="167"/>
      <c r="H66" s="159"/>
      <c r="I66" s="169"/>
      <c r="J66" s="167"/>
      <c r="K66" s="169"/>
    </row>
    <row r="67" spans="1:11" ht="15.6" x14ac:dyDescent="0.3">
      <c r="A67" s="165"/>
      <c r="B67" s="170"/>
      <c r="C67" s="170"/>
      <c r="D67" s="167"/>
      <c r="E67" s="167"/>
      <c r="F67" s="170"/>
      <c r="G67" s="167"/>
      <c r="H67" s="170"/>
      <c r="I67" s="169"/>
      <c r="J67" s="159"/>
      <c r="K67" s="169"/>
    </row>
    <row r="68" spans="1:11" ht="15.6" x14ac:dyDescent="0.3">
      <c r="A68" s="172"/>
      <c r="B68" s="172" t="s">
        <v>36</v>
      </c>
      <c r="C68" s="172"/>
      <c r="D68" s="172"/>
      <c r="E68" s="172"/>
      <c r="F68" s="172" t="s">
        <v>37</v>
      </c>
      <c r="G68" s="173"/>
      <c r="H68" s="172" t="s">
        <v>38</v>
      </c>
      <c r="I68" s="169"/>
      <c r="J68" s="159"/>
      <c r="K68" s="169"/>
    </row>
    <row r="69" spans="1:11" x14ac:dyDescent="0.25">
      <c r="A69" s="159"/>
      <c r="B69" s="159"/>
      <c r="C69" s="159"/>
      <c r="D69" s="171"/>
      <c r="E69" s="171"/>
      <c r="F69" s="160"/>
      <c r="G69" s="159"/>
      <c r="H69" s="159"/>
      <c r="I69" s="159"/>
      <c r="J69" s="171"/>
      <c r="K69" s="159"/>
    </row>
  </sheetData>
  <mergeCells count="7">
    <mergeCell ref="A49:G49"/>
    <mergeCell ref="A13:G13"/>
    <mergeCell ref="A19:G19"/>
    <mergeCell ref="A25:G25"/>
    <mergeCell ref="A31:G31"/>
    <mergeCell ref="A37:G37"/>
    <mergeCell ref="A43:G43"/>
  </mergeCells>
  <dataValidations count="1">
    <dataValidation type="decimal" allowBlank="1" showErrorMessage="1" sqref="G57:J57" xr:uid="{00000000-0002-0000-0400-000000000000}">
      <formula1>0</formula1>
      <formula2>0.07</formula2>
    </dataValidation>
  </dataValidations>
  <pageMargins left="0.7" right="0.7" top="0.75" bottom="0.75" header="0.3" footer="0.3"/>
  <pageSetup scale="6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69"/>
  <sheetViews>
    <sheetView zoomScale="85" zoomScaleNormal="85" workbookViewId="0">
      <pane xSplit="1" ySplit="12" topLeftCell="B43" activePane="bottomRight" state="frozen"/>
      <selection pane="topRight" activeCell="B1" sqref="B1"/>
      <selection pane="bottomLeft" activeCell="A13" sqref="A13"/>
      <selection pane="bottomRight" activeCell="I58" sqref="I58"/>
    </sheetView>
  </sheetViews>
  <sheetFormatPr defaultColWidth="14.44140625" defaultRowHeight="13.2" x14ac:dyDescent="0.25"/>
  <cols>
    <col min="1" max="1" width="35" customWidth="1"/>
    <col min="2" max="2" width="16.88671875" customWidth="1"/>
    <col min="3" max="3" width="11.6640625" customWidth="1"/>
    <col min="4" max="4" width="11.44140625" customWidth="1"/>
    <col min="5" max="5" width="10.44140625" customWidth="1"/>
    <col min="6" max="6" width="13.44140625" customWidth="1"/>
    <col min="7" max="7" width="15.6640625" customWidth="1"/>
    <col min="8" max="8" width="20.5546875" customWidth="1"/>
    <col min="9" max="9" width="18.5546875" customWidth="1"/>
    <col min="10" max="10" width="13.6640625" customWidth="1"/>
    <col min="11" max="11" width="26.33203125" customWidth="1"/>
    <col min="12" max="17" width="9.109375" customWidth="1"/>
    <col min="18" max="23" width="17.33203125" customWidth="1"/>
  </cols>
  <sheetData>
    <row r="1" spans="1:11" x14ac:dyDescent="0.25">
      <c r="A1" s="22" t="s">
        <v>108</v>
      </c>
      <c r="B1" s="28"/>
      <c r="C1" s="29"/>
      <c r="D1" s="5"/>
      <c r="E1" s="391"/>
      <c r="F1" s="159"/>
      <c r="G1" s="159"/>
      <c r="H1" s="159"/>
      <c r="I1" s="159"/>
      <c r="J1" s="159"/>
      <c r="K1" s="159"/>
    </row>
    <row r="2" spans="1:11" x14ac:dyDescent="0.25">
      <c r="A2" s="22" t="s">
        <v>109</v>
      </c>
      <c r="B2" s="30"/>
      <c r="C2" s="31"/>
      <c r="D2" s="6"/>
      <c r="E2" s="392"/>
      <c r="F2" s="159"/>
      <c r="G2" s="159"/>
      <c r="H2" s="159"/>
      <c r="I2" s="159"/>
      <c r="J2" s="159"/>
      <c r="K2" s="159"/>
    </row>
    <row r="3" spans="1:11" x14ac:dyDescent="0.25">
      <c r="A3" s="23" t="s">
        <v>43</v>
      </c>
      <c r="B3" s="28"/>
      <c r="C3" s="29"/>
      <c r="D3" s="5"/>
      <c r="E3" s="391"/>
      <c r="F3" s="393"/>
      <c r="G3" s="159"/>
      <c r="H3" s="159"/>
      <c r="I3" s="159"/>
      <c r="J3" s="159"/>
      <c r="K3" s="159"/>
    </row>
    <row r="4" spans="1:11" x14ac:dyDescent="0.25">
      <c r="A4" s="22" t="s">
        <v>44</v>
      </c>
      <c r="B4" s="28"/>
      <c r="C4" s="29"/>
      <c r="D4" s="5"/>
      <c r="E4" s="391"/>
      <c r="F4" s="159"/>
      <c r="G4" s="159"/>
      <c r="H4" s="159"/>
      <c r="I4" s="159"/>
      <c r="J4" s="159"/>
      <c r="K4" s="159"/>
    </row>
    <row r="5" spans="1:11" x14ac:dyDescent="0.25">
      <c r="A5" s="22" t="s">
        <v>45</v>
      </c>
      <c r="B5" s="33"/>
      <c r="C5" s="34"/>
      <c r="D5" s="7"/>
      <c r="E5" s="394"/>
      <c r="F5" s="159"/>
      <c r="G5" s="159"/>
      <c r="H5" s="159"/>
      <c r="I5" s="159"/>
      <c r="J5" s="159"/>
      <c r="K5" s="159"/>
    </row>
    <row r="6" spans="1:11" ht="20.399999999999999" x14ac:dyDescent="0.25">
      <c r="A6" s="22" t="s">
        <v>110</v>
      </c>
      <c r="B6" s="35" t="s">
        <v>111</v>
      </c>
      <c r="C6" s="550" t="s">
        <v>112</v>
      </c>
      <c r="D6" s="551"/>
      <c r="E6" s="222"/>
      <c r="F6" s="159"/>
      <c r="G6" s="395"/>
      <c r="H6" s="235"/>
      <c r="I6" s="235"/>
      <c r="J6" s="396"/>
      <c r="K6" s="235"/>
    </row>
    <row r="7" spans="1:11" x14ac:dyDescent="0.25">
      <c r="A7" s="22" t="s">
        <v>113</v>
      </c>
      <c r="B7" s="33"/>
      <c r="C7" s="34"/>
      <c r="D7" s="7"/>
      <c r="E7" s="394"/>
      <c r="F7" s="159"/>
      <c r="G7" s="395"/>
      <c r="H7" s="235"/>
      <c r="I7" s="235"/>
      <c r="J7" s="396"/>
      <c r="K7" s="235"/>
    </row>
    <row r="8" spans="1:11" x14ac:dyDescent="0.25">
      <c r="A8" s="19"/>
      <c r="B8" s="19"/>
      <c r="C8" s="19"/>
      <c r="D8" s="20"/>
      <c r="E8" s="171"/>
      <c r="F8" s="160"/>
      <c r="G8" s="159"/>
      <c r="H8" s="159"/>
      <c r="I8" s="159"/>
      <c r="J8" s="171"/>
      <c r="K8" s="159"/>
    </row>
    <row r="9" spans="1:11" ht="18" x14ac:dyDescent="0.25">
      <c r="A9" s="8" t="s">
        <v>135</v>
      </c>
      <c r="B9" s="9"/>
      <c r="C9" s="9"/>
      <c r="D9" s="9"/>
      <c r="E9" s="9"/>
      <c r="F9" s="9"/>
      <c r="G9" s="9"/>
      <c r="H9" s="9"/>
      <c r="I9" s="9"/>
      <c r="J9" s="9"/>
      <c r="K9" s="10"/>
    </row>
    <row r="10" spans="1:11" s="369" customFormat="1" ht="13.8" x14ac:dyDescent="0.25">
      <c r="A10" s="399"/>
      <c r="B10" s="284" t="s">
        <v>115</v>
      </c>
      <c r="C10" s="285"/>
      <c r="D10" s="285"/>
      <c r="E10" s="285"/>
      <c r="F10" s="285"/>
      <c r="G10" s="286"/>
      <c r="H10" s="370" t="s">
        <v>116</v>
      </c>
      <c r="I10" s="371"/>
      <c r="J10" s="371"/>
      <c r="K10" s="372"/>
    </row>
    <row r="11" spans="1:11" s="369" customFormat="1" ht="42" thickBot="1" x14ac:dyDescent="0.3">
      <c r="A11" s="366" t="s">
        <v>48</v>
      </c>
      <c r="B11" s="287" t="s">
        <v>50</v>
      </c>
      <c r="C11" s="287" t="s">
        <v>51</v>
      </c>
      <c r="D11" s="288" t="s">
        <v>52</v>
      </c>
      <c r="E11" s="289" t="s">
        <v>53</v>
      </c>
      <c r="F11" s="290" t="s">
        <v>54</v>
      </c>
      <c r="G11" s="291" t="s">
        <v>55</v>
      </c>
      <c r="H11" s="367" t="s">
        <v>130</v>
      </c>
      <c r="I11" s="367" t="s">
        <v>118</v>
      </c>
      <c r="J11" s="367" t="s">
        <v>136</v>
      </c>
      <c r="K11" s="368" t="s">
        <v>120</v>
      </c>
    </row>
    <row r="12" spans="1:11" s="369" customFormat="1" ht="27" customHeight="1" x14ac:dyDescent="0.25">
      <c r="A12" s="548" t="s">
        <v>137</v>
      </c>
      <c r="B12" s="549"/>
      <c r="C12" s="549"/>
      <c r="D12" s="549"/>
      <c r="E12" s="549"/>
      <c r="F12" s="549"/>
      <c r="G12" s="373"/>
      <c r="H12" s="367"/>
      <c r="I12" s="367"/>
      <c r="J12" s="374"/>
      <c r="K12" s="368"/>
    </row>
    <row r="13" spans="1:11" s="369" customFormat="1" ht="13.8" x14ac:dyDescent="0.25">
      <c r="A13" s="292" t="str">
        <f>'Bgt template&amp;examples (main IP)'!A12</f>
        <v>Example A1. Programme Officer</v>
      </c>
      <c r="B13" s="293">
        <f>'Bgt template&amp;examples (main IP)'!C12</f>
        <v>1</v>
      </c>
      <c r="C13" s="294">
        <f>'Bgt template&amp;examples (main IP)'!D12</f>
        <v>3000</v>
      </c>
      <c r="D13" s="295">
        <f>'Bgt template&amp;examples (main IP)'!E12</f>
        <v>12</v>
      </c>
      <c r="E13" s="295" t="str">
        <f>'Bgt template&amp;examples (main IP)'!F12</f>
        <v>Months</v>
      </c>
      <c r="F13" s="296">
        <f>'Bgt template&amp;examples (main IP)'!G12</f>
        <v>0.5</v>
      </c>
      <c r="G13" s="297">
        <f t="shared" ref="G13:G16" si="0">B13*C13*D13*F13</f>
        <v>18000</v>
      </c>
      <c r="H13" s="298">
        <v>17000</v>
      </c>
      <c r="I13" s="299">
        <f t="shared" ref="I13:I16" si="1">G13-H13</f>
        <v>1000</v>
      </c>
      <c r="J13" s="365">
        <f t="shared" ref="J13:J17" si="2">+I13/G13</f>
        <v>5.5555555555555552E-2</v>
      </c>
      <c r="K13" s="301"/>
    </row>
    <row r="14" spans="1:11" s="369" customFormat="1" ht="13.8" x14ac:dyDescent="0.25">
      <c r="A14" s="292" t="str">
        <f>'Bgt template&amp;examples (main IP)'!A13</f>
        <v>Example A2. Warehouse security guards</v>
      </c>
      <c r="B14" s="293">
        <f>'Bgt template&amp;examples (main IP)'!C13</f>
        <v>6</v>
      </c>
      <c r="C14" s="294">
        <f>'Bgt template&amp;examples (main IP)'!D13</f>
        <v>1000</v>
      </c>
      <c r="D14" s="295">
        <f>'Bgt template&amp;examples (main IP)'!E13</f>
        <v>12</v>
      </c>
      <c r="E14" s="295" t="str">
        <f>'Bgt template&amp;examples (main IP)'!F13</f>
        <v>Months</v>
      </c>
      <c r="F14" s="296">
        <f>'Bgt template&amp;examples (main IP)'!G13</f>
        <v>0.1</v>
      </c>
      <c r="G14" s="297">
        <f t="shared" si="0"/>
        <v>7200</v>
      </c>
      <c r="H14" s="298">
        <v>7000</v>
      </c>
      <c r="I14" s="299">
        <f t="shared" si="1"/>
        <v>200</v>
      </c>
      <c r="J14" s="365">
        <f t="shared" si="2"/>
        <v>2.7777777777777776E-2</v>
      </c>
      <c r="K14" s="302"/>
    </row>
    <row r="15" spans="1:11" s="369" customFormat="1" ht="13.8" x14ac:dyDescent="0.25">
      <c r="A15" s="303">
        <f>'Bgt template&amp;examples (main IP)'!A14</f>
        <v>0</v>
      </c>
      <c r="B15" s="304">
        <f>'Bgt template&amp;examples (main IP)'!C14</f>
        <v>0</v>
      </c>
      <c r="C15" s="305">
        <f>'Bgt template&amp;examples (main IP)'!D14</f>
        <v>0</v>
      </c>
      <c r="D15" s="295">
        <f>'Bgt template&amp;examples (main IP)'!E14</f>
        <v>0</v>
      </c>
      <c r="E15" s="295">
        <f>'Bgt template&amp;examples (main IP)'!F14</f>
        <v>0</v>
      </c>
      <c r="F15" s="296">
        <f>'Bgt template&amp;examples (main IP)'!G14</f>
        <v>0</v>
      </c>
      <c r="G15" s="297">
        <f t="shared" si="0"/>
        <v>0</v>
      </c>
      <c r="H15" s="298">
        <v>0</v>
      </c>
      <c r="I15" s="299">
        <f t="shared" si="1"/>
        <v>0</v>
      </c>
      <c r="J15" s="365" t="e">
        <f t="shared" si="2"/>
        <v>#DIV/0!</v>
      </c>
      <c r="K15" s="302"/>
    </row>
    <row r="16" spans="1:11" s="369" customFormat="1" ht="13.8" x14ac:dyDescent="0.25">
      <c r="A16" s="303">
        <f>'Bgt template&amp;examples (main IP)'!A15</f>
        <v>0</v>
      </c>
      <c r="B16" s="304">
        <f>'Bgt template&amp;examples (main IP)'!C15</f>
        <v>0</v>
      </c>
      <c r="C16" s="305">
        <f>'Bgt template&amp;examples (main IP)'!D15</f>
        <v>0</v>
      </c>
      <c r="D16" s="295">
        <f>'Bgt template&amp;examples (main IP)'!E15</f>
        <v>0</v>
      </c>
      <c r="E16" s="295">
        <f>'Bgt template&amp;examples (main IP)'!F15</f>
        <v>0</v>
      </c>
      <c r="F16" s="296">
        <f>'Bgt template&amp;examples (main IP)'!G15</f>
        <v>0</v>
      </c>
      <c r="G16" s="297">
        <f t="shared" si="0"/>
        <v>0</v>
      </c>
      <c r="H16" s="298">
        <v>0</v>
      </c>
      <c r="I16" s="299">
        <f t="shared" si="1"/>
        <v>0</v>
      </c>
      <c r="J16" s="365" t="e">
        <f t="shared" si="2"/>
        <v>#DIV/0!</v>
      </c>
      <c r="K16" s="302"/>
    </row>
    <row r="17" spans="1:11" s="369" customFormat="1" ht="13.8" x14ac:dyDescent="0.25">
      <c r="A17" s="306" t="s">
        <v>63</v>
      </c>
      <c r="B17" s="307" t="s">
        <v>64</v>
      </c>
      <c r="C17" s="308" t="s">
        <v>64</v>
      </c>
      <c r="D17" s="307"/>
      <c r="E17" s="309"/>
      <c r="F17" s="310" t="s">
        <v>64</v>
      </c>
      <c r="G17" s="311">
        <f t="shared" ref="G17:I17" si="3">SUBTOTAL(9,G13:G16)</f>
        <v>25200</v>
      </c>
      <c r="H17" s="312">
        <f t="shared" si="3"/>
        <v>24000</v>
      </c>
      <c r="I17" s="313">
        <f t="shared" si="3"/>
        <v>1200</v>
      </c>
      <c r="J17" s="375">
        <f t="shared" si="2"/>
        <v>4.7619047619047616E-2</v>
      </c>
      <c r="K17" s="311"/>
    </row>
    <row r="18" spans="1:11" s="369" customFormat="1" ht="28.95" customHeight="1" x14ac:dyDescent="0.25">
      <c r="A18" s="548" t="s">
        <v>138</v>
      </c>
      <c r="B18" s="546"/>
      <c r="C18" s="546"/>
      <c r="D18" s="546"/>
      <c r="E18" s="546"/>
      <c r="F18" s="546"/>
      <c r="G18" s="373"/>
      <c r="H18" s="314"/>
      <c r="I18" s="315"/>
      <c r="J18" s="376"/>
      <c r="K18" s="316"/>
    </row>
    <row r="19" spans="1:11" s="369" customFormat="1" ht="13.8" x14ac:dyDescent="0.25">
      <c r="A19" s="303" t="str">
        <f>'Bgt template&amp;examples (main IP)'!A18</f>
        <v>Example B1. Cereals</v>
      </c>
      <c r="B19" s="304">
        <f>'Bgt template&amp;examples (main IP)'!C18</f>
        <v>2000</v>
      </c>
      <c r="C19" s="305">
        <f>'Bgt template&amp;examples (main IP)'!D18</f>
        <v>300</v>
      </c>
      <c r="D19" s="295">
        <f>'Bgt template&amp;examples (main IP)'!E18</f>
        <v>1</v>
      </c>
      <c r="E19" s="295" t="str">
        <f>'Bgt template&amp;examples (main IP)'!F18</f>
        <v>n/a</v>
      </c>
      <c r="F19" s="317">
        <f>'Bgt template&amp;examples (main IP)'!G18</f>
        <v>1</v>
      </c>
      <c r="G19" s="297">
        <f t="shared" ref="G19:G22" si="4">B19*C19*D19*F19</f>
        <v>600000</v>
      </c>
      <c r="H19" s="298">
        <v>600000</v>
      </c>
      <c r="I19" s="299">
        <f t="shared" ref="I19:I22" si="5">G19-H19</f>
        <v>0</v>
      </c>
      <c r="J19" s="365">
        <f t="shared" ref="J19:J22" si="6">+I19/G19</f>
        <v>0</v>
      </c>
      <c r="K19" s="301"/>
    </row>
    <row r="20" spans="1:11" s="369" customFormat="1" ht="13.8" x14ac:dyDescent="0.25">
      <c r="A20" s="303" t="str">
        <f>'Bgt template&amp;examples (main IP)'!A19</f>
        <v>Example B2. Transportation costs - cereals</v>
      </c>
      <c r="B20" s="304">
        <f>'Bgt template&amp;examples (main IP)'!C19</f>
        <v>2000</v>
      </c>
      <c r="C20" s="305">
        <f>'Bgt template&amp;examples (main IP)'!D19</f>
        <v>30</v>
      </c>
      <c r="D20" s="295">
        <f>'Bgt template&amp;examples (main IP)'!E19</f>
        <v>1</v>
      </c>
      <c r="E20" s="295" t="str">
        <f>'Bgt template&amp;examples (main IP)'!F19</f>
        <v>n/a</v>
      </c>
      <c r="F20" s="317">
        <f>'Bgt template&amp;examples (main IP)'!G19</f>
        <v>1</v>
      </c>
      <c r="G20" s="297">
        <f t="shared" si="4"/>
        <v>60000</v>
      </c>
      <c r="H20" s="298">
        <v>40000</v>
      </c>
      <c r="I20" s="299">
        <f t="shared" si="5"/>
        <v>20000</v>
      </c>
      <c r="J20" s="365">
        <f t="shared" si="6"/>
        <v>0.33333333333333331</v>
      </c>
      <c r="K20" s="302"/>
    </row>
    <row r="21" spans="1:11" s="369" customFormat="1" ht="13.8" x14ac:dyDescent="0.25">
      <c r="A21" s="303" t="str">
        <f>'Bgt template&amp;examples (main IP)'!A20</f>
        <v>Example B3. Cash transfer</v>
      </c>
      <c r="B21" s="304">
        <f>'Bgt template&amp;examples (main IP)'!C20</f>
        <v>500</v>
      </c>
      <c r="C21" s="305">
        <f>'Bgt template&amp;examples (main IP)'!D20</f>
        <v>100</v>
      </c>
      <c r="D21" s="295">
        <f>'Bgt template&amp;examples (main IP)'!E20</f>
        <v>12</v>
      </c>
      <c r="E21" s="295" t="str">
        <f>'Bgt template&amp;examples (main IP)'!F20</f>
        <v>Months</v>
      </c>
      <c r="F21" s="317">
        <f>'Bgt template&amp;examples (main IP)'!G20</f>
        <v>1</v>
      </c>
      <c r="G21" s="297">
        <f t="shared" si="4"/>
        <v>600000</v>
      </c>
      <c r="H21" s="298">
        <v>600000</v>
      </c>
      <c r="I21" s="299">
        <f t="shared" si="5"/>
        <v>0</v>
      </c>
      <c r="J21" s="365">
        <f t="shared" si="6"/>
        <v>0</v>
      </c>
      <c r="K21" s="302"/>
    </row>
    <row r="22" spans="1:11" s="369" customFormat="1" ht="13.8" x14ac:dyDescent="0.25">
      <c r="A22" s="303">
        <f>'Bgt template&amp;examples (main IP)'!A21</f>
        <v>0</v>
      </c>
      <c r="B22" s="304">
        <f>'Bgt template&amp;examples (main IP)'!C21</f>
        <v>0</v>
      </c>
      <c r="C22" s="305">
        <f>'Bgt template&amp;examples (main IP)'!D21</f>
        <v>0</v>
      </c>
      <c r="D22" s="295">
        <f>'Bgt template&amp;examples (main IP)'!E21</f>
        <v>0</v>
      </c>
      <c r="E22" s="295">
        <f>'Bgt template&amp;examples (main IP)'!F21</f>
        <v>0</v>
      </c>
      <c r="F22" s="317">
        <f>'Bgt template&amp;examples (main IP)'!G21</f>
        <v>0</v>
      </c>
      <c r="G22" s="297">
        <f t="shared" si="4"/>
        <v>0</v>
      </c>
      <c r="H22" s="298">
        <v>0</v>
      </c>
      <c r="I22" s="299">
        <f t="shared" si="5"/>
        <v>0</v>
      </c>
      <c r="J22" s="365" t="e">
        <f t="shared" si="6"/>
        <v>#DIV/0!</v>
      </c>
      <c r="K22" s="302"/>
    </row>
    <row r="23" spans="1:11" s="369" customFormat="1" ht="13.8" x14ac:dyDescent="0.25">
      <c r="A23" s="306" t="s">
        <v>73</v>
      </c>
      <c r="B23" s="307" t="s">
        <v>64</v>
      </c>
      <c r="C23" s="308" t="s">
        <v>64</v>
      </c>
      <c r="D23" s="307"/>
      <c r="E23" s="309"/>
      <c r="F23" s="310" t="s">
        <v>64</v>
      </c>
      <c r="G23" s="311">
        <f t="shared" ref="G23:I23" si="7">SUBTOTAL(9,G19:G22)</f>
        <v>1260000</v>
      </c>
      <c r="H23" s="312">
        <f t="shared" si="7"/>
        <v>1240000</v>
      </c>
      <c r="I23" s="313">
        <f t="shared" si="7"/>
        <v>20000</v>
      </c>
      <c r="J23" s="375">
        <f>+I23/G23</f>
        <v>1.5873015873015872E-2</v>
      </c>
      <c r="K23" s="311"/>
    </row>
    <row r="24" spans="1:11" s="369" customFormat="1" ht="13.8" x14ac:dyDescent="0.25">
      <c r="A24" s="548" t="s">
        <v>139</v>
      </c>
      <c r="B24" s="546"/>
      <c r="C24" s="546"/>
      <c r="D24" s="546"/>
      <c r="E24" s="546"/>
      <c r="F24" s="546"/>
      <c r="G24" s="373"/>
      <c r="H24" s="314"/>
      <c r="I24" s="315"/>
      <c r="J24" s="377"/>
      <c r="K24" s="316"/>
    </row>
    <row r="25" spans="1:11" s="369" customFormat="1" ht="13.8" x14ac:dyDescent="0.25">
      <c r="A25" s="303" t="str">
        <f>'Bgt template&amp;examples (main IP)'!A24</f>
        <v xml:space="preserve">Example C1. laptop </v>
      </c>
      <c r="B25" s="304">
        <f>'Bgt template&amp;examples (main IP)'!C24</f>
        <v>2</v>
      </c>
      <c r="C25" s="305">
        <f>'Bgt template&amp;examples (main IP)'!D24</f>
        <v>800</v>
      </c>
      <c r="D25" s="295">
        <f>'Bgt template&amp;examples (main IP)'!E24</f>
        <v>1</v>
      </c>
      <c r="E25" s="295" t="str">
        <f>'Bgt template&amp;examples (main IP)'!F24</f>
        <v>n/a</v>
      </c>
      <c r="F25" s="317">
        <f>'Bgt template&amp;examples (main IP)'!G24</f>
        <v>1</v>
      </c>
      <c r="G25" s="297">
        <f t="shared" ref="G25:G28" si="8">B25*C25*D25*F25</f>
        <v>1600</v>
      </c>
      <c r="H25" s="298">
        <v>1600</v>
      </c>
      <c r="I25" s="299">
        <f t="shared" ref="I25:I28" si="9">G25-H25</f>
        <v>0</v>
      </c>
      <c r="J25" s="365">
        <f t="shared" ref="J25:J28" si="10">+I25/G25</f>
        <v>0</v>
      </c>
      <c r="K25" s="301"/>
    </row>
    <row r="26" spans="1:11" s="369" customFormat="1" ht="13.8" x14ac:dyDescent="0.25">
      <c r="A26" s="303" t="str">
        <f>'Bgt template&amp;examples (main IP)'!A25</f>
        <v>C2. xxxxx</v>
      </c>
      <c r="B26" s="304">
        <f>'Bgt template&amp;examples (main IP)'!C25</f>
        <v>0</v>
      </c>
      <c r="C26" s="305">
        <f>'Bgt template&amp;examples (main IP)'!D25</f>
        <v>0</v>
      </c>
      <c r="D26" s="295">
        <f>'Bgt template&amp;examples (main IP)'!E25</f>
        <v>0</v>
      </c>
      <c r="E26" s="295">
        <f>'Bgt template&amp;examples (main IP)'!F25</f>
        <v>0</v>
      </c>
      <c r="F26" s="317">
        <f>'Bgt template&amp;examples (main IP)'!G25</f>
        <v>0</v>
      </c>
      <c r="G26" s="297">
        <f t="shared" si="8"/>
        <v>0</v>
      </c>
      <c r="H26" s="298">
        <v>0</v>
      </c>
      <c r="I26" s="299">
        <f t="shared" si="9"/>
        <v>0</v>
      </c>
      <c r="J26" s="365" t="e">
        <f t="shared" si="10"/>
        <v>#DIV/0!</v>
      </c>
      <c r="K26" s="302"/>
    </row>
    <row r="27" spans="1:11" s="369" customFormat="1" ht="13.8" x14ac:dyDescent="0.25">
      <c r="A27" s="303">
        <f>'Bgt template&amp;examples (main IP)'!A26</f>
        <v>0</v>
      </c>
      <c r="B27" s="304">
        <f>'Bgt template&amp;examples (main IP)'!C26</f>
        <v>0</v>
      </c>
      <c r="C27" s="305">
        <f>'Bgt template&amp;examples (main IP)'!D26</f>
        <v>0</v>
      </c>
      <c r="D27" s="295">
        <f>'Bgt template&amp;examples (main IP)'!E26</f>
        <v>0</v>
      </c>
      <c r="E27" s="295">
        <f>'Bgt template&amp;examples (main IP)'!F26</f>
        <v>0</v>
      </c>
      <c r="F27" s="317">
        <f>'Bgt template&amp;examples (main IP)'!G26</f>
        <v>0</v>
      </c>
      <c r="G27" s="297">
        <f t="shared" si="8"/>
        <v>0</v>
      </c>
      <c r="H27" s="298">
        <v>0</v>
      </c>
      <c r="I27" s="299">
        <f t="shared" si="9"/>
        <v>0</v>
      </c>
      <c r="J27" s="365" t="e">
        <f t="shared" si="10"/>
        <v>#DIV/0!</v>
      </c>
      <c r="K27" s="302"/>
    </row>
    <row r="28" spans="1:11" s="369" customFormat="1" ht="13.8" x14ac:dyDescent="0.25">
      <c r="A28" s="303">
        <f>'Bgt template&amp;examples (main IP)'!A27</f>
        <v>0</v>
      </c>
      <c r="B28" s="304">
        <f>'Bgt template&amp;examples (main IP)'!C27</f>
        <v>0</v>
      </c>
      <c r="C28" s="305">
        <f>'Bgt template&amp;examples (main IP)'!D27</f>
        <v>0</v>
      </c>
      <c r="D28" s="295">
        <f>'Bgt template&amp;examples (main IP)'!E27</f>
        <v>0</v>
      </c>
      <c r="E28" s="295">
        <f>'Bgt template&amp;examples (main IP)'!F27</f>
        <v>0</v>
      </c>
      <c r="F28" s="317">
        <f>'Bgt template&amp;examples (main IP)'!G27</f>
        <v>0</v>
      </c>
      <c r="G28" s="297">
        <f t="shared" si="8"/>
        <v>0</v>
      </c>
      <c r="H28" s="298">
        <v>0</v>
      </c>
      <c r="I28" s="299">
        <f t="shared" si="9"/>
        <v>0</v>
      </c>
      <c r="J28" s="365" t="e">
        <f t="shared" si="10"/>
        <v>#DIV/0!</v>
      </c>
      <c r="K28" s="302"/>
    </row>
    <row r="29" spans="1:11" s="369" customFormat="1" ht="13.8" x14ac:dyDescent="0.25">
      <c r="A29" s="306" t="s">
        <v>78</v>
      </c>
      <c r="B29" s="307" t="s">
        <v>64</v>
      </c>
      <c r="C29" s="308" t="s">
        <v>64</v>
      </c>
      <c r="D29" s="307"/>
      <c r="E29" s="309"/>
      <c r="F29" s="310" t="s">
        <v>64</v>
      </c>
      <c r="G29" s="311">
        <f t="shared" ref="G29:I29" si="11">SUBTOTAL(9,G25:G28)</f>
        <v>1600</v>
      </c>
      <c r="H29" s="312">
        <f t="shared" si="11"/>
        <v>1600</v>
      </c>
      <c r="I29" s="313">
        <f t="shared" si="11"/>
        <v>0</v>
      </c>
      <c r="J29" s="375">
        <f>+I29/G29</f>
        <v>0</v>
      </c>
      <c r="K29" s="311"/>
    </row>
    <row r="30" spans="1:11" s="369" customFormat="1" ht="13.8" x14ac:dyDescent="0.25">
      <c r="A30" s="548" t="s">
        <v>140</v>
      </c>
      <c r="B30" s="546"/>
      <c r="C30" s="546"/>
      <c r="D30" s="546"/>
      <c r="E30" s="546"/>
      <c r="F30" s="546"/>
      <c r="G30" s="373"/>
      <c r="H30" s="314"/>
      <c r="I30" s="315"/>
      <c r="J30" s="377"/>
      <c r="K30" s="316"/>
    </row>
    <row r="31" spans="1:11" s="369" customFormat="1" ht="27.6" x14ac:dyDescent="0.25">
      <c r="A31" s="303" t="str">
        <f>'Bgt template&amp;examples (main IP)'!A30</f>
        <v>Example D1. Quality inspection service (cereals) by xxxx [name of contractor]</v>
      </c>
      <c r="B31" s="304">
        <f>'Bgt template&amp;examples (main IP)'!C30</f>
        <v>800</v>
      </c>
      <c r="C31" s="305">
        <f>'Bgt template&amp;examples (main IP)'!D30</f>
        <v>40</v>
      </c>
      <c r="D31" s="295">
        <f>'Bgt template&amp;examples (main IP)'!E30</f>
        <v>1</v>
      </c>
      <c r="E31" s="295" t="str">
        <f>'Bgt template&amp;examples (main IP)'!F30</f>
        <v>n/a</v>
      </c>
      <c r="F31" s="317">
        <f>'Bgt template&amp;examples (main IP)'!G30</f>
        <v>1</v>
      </c>
      <c r="G31" s="297">
        <f t="shared" ref="G31:G34" si="12">B31*C31*D31*F31</f>
        <v>32000</v>
      </c>
      <c r="H31" s="298">
        <v>30000</v>
      </c>
      <c r="I31" s="299">
        <f t="shared" ref="I31:I34" si="13">G31-H31</f>
        <v>2000</v>
      </c>
      <c r="J31" s="365">
        <f t="shared" ref="J31:J34" si="14">+I31/G31</f>
        <v>6.25E-2</v>
      </c>
      <c r="K31" s="301"/>
    </row>
    <row r="32" spans="1:11" s="369" customFormat="1" ht="27.6" x14ac:dyDescent="0.25">
      <c r="A32" s="303" t="str">
        <f>'Bgt template&amp;examples (main IP)'!A31</f>
        <v>Example D2. Cash transfer process fee by xxx [name of contractor]</v>
      </c>
      <c r="B32" s="304">
        <f>'Bgt template&amp;examples (main IP)'!C31</f>
        <v>10000</v>
      </c>
      <c r="C32" s="305">
        <f>'Bgt template&amp;examples (main IP)'!D31</f>
        <v>1</v>
      </c>
      <c r="D32" s="295">
        <f>'Bgt template&amp;examples (main IP)'!E31</f>
        <v>1</v>
      </c>
      <c r="E32" s="295" t="str">
        <f>'Bgt template&amp;examples (main IP)'!F31</f>
        <v>n/a</v>
      </c>
      <c r="F32" s="317">
        <f>'Bgt template&amp;examples (main IP)'!G31</f>
        <v>1</v>
      </c>
      <c r="G32" s="297">
        <f t="shared" si="12"/>
        <v>10000</v>
      </c>
      <c r="H32" s="298">
        <v>9500</v>
      </c>
      <c r="I32" s="299">
        <f t="shared" si="13"/>
        <v>500</v>
      </c>
      <c r="J32" s="365">
        <f t="shared" si="14"/>
        <v>0.05</v>
      </c>
      <c r="K32" s="302"/>
    </row>
    <row r="33" spans="1:11" s="369" customFormat="1" ht="13.8" x14ac:dyDescent="0.25">
      <c r="A33" s="303">
        <f>'Bgt template&amp;examples (main IP)'!A32</f>
        <v>0</v>
      </c>
      <c r="B33" s="304">
        <f>'Bgt template&amp;examples (main IP)'!C32</f>
        <v>0</v>
      </c>
      <c r="C33" s="305">
        <f>'Bgt template&amp;examples (main IP)'!D32</f>
        <v>0</v>
      </c>
      <c r="D33" s="295">
        <f>'Bgt template&amp;examples (main IP)'!E32</f>
        <v>0</v>
      </c>
      <c r="E33" s="295">
        <f>'Bgt template&amp;examples (main IP)'!F32</f>
        <v>0</v>
      </c>
      <c r="F33" s="317">
        <f>'Bgt template&amp;examples (main IP)'!G32</f>
        <v>0</v>
      </c>
      <c r="G33" s="297">
        <f t="shared" si="12"/>
        <v>0</v>
      </c>
      <c r="H33" s="298">
        <v>0</v>
      </c>
      <c r="I33" s="299">
        <f t="shared" si="13"/>
        <v>0</v>
      </c>
      <c r="J33" s="365" t="e">
        <f t="shared" si="14"/>
        <v>#DIV/0!</v>
      </c>
      <c r="K33" s="302"/>
    </row>
    <row r="34" spans="1:11" s="369" customFormat="1" ht="13.8" x14ac:dyDescent="0.25">
      <c r="A34" s="303">
        <f>'Bgt template&amp;examples (main IP)'!A33</f>
        <v>0</v>
      </c>
      <c r="B34" s="304">
        <f>'Bgt template&amp;examples (main IP)'!C33</f>
        <v>0</v>
      </c>
      <c r="C34" s="305">
        <f>'Bgt template&amp;examples (main IP)'!D33</f>
        <v>0</v>
      </c>
      <c r="D34" s="295">
        <f>'Bgt template&amp;examples (main IP)'!E33</f>
        <v>0</v>
      </c>
      <c r="E34" s="295">
        <f>'Bgt template&amp;examples (main IP)'!F33</f>
        <v>0</v>
      </c>
      <c r="F34" s="317">
        <f>'Bgt template&amp;examples (main IP)'!G33</f>
        <v>0</v>
      </c>
      <c r="G34" s="297">
        <f t="shared" si="12"/>
        <v>0</v>
      </c>
      <c r="H34" s="298">
        <v>0</v>
      </c>
      <c r="I34" s="299">
        <f t="shared" si="13"/>
        <v>0</v>
      </c>
      <c r="J34" s="365" t="e">
        <f t="shared" si="14"/>
        <v>#DIV/0!</v>
      </c>
      <c r="K34" s="302"/>
    </row>
    <row r="35" spans="1:11" s="369" customFormat="1" ht="13.8" x14ac:dyDescent="0.25">
      <c r="A35" s="306" t="s">
        <v>84</v>
      </c>
      <c r="B35" s="307" t="s">
        <v>64</v>
      </c>
      <c r="C35" s="308" t="s">
        <v>64</v>
      </c>
      <c r="D35" s="307"/>
      <c r="E35" s="309"/>
      <c r="F35" s="310" t="s">
        <v>64</v>
      </c>
      <c r="G35" s="311">
        <f t="shared" ref="G35:I35" si="15">SUBTOTAL(9,G31:G34)</f>
        <v>42000</v>
      </c>
      <c r="H35" s="312">
        <f t="shared" si="15"/>
        <v>39500</v>
      </c>
      <c r="I35" s="313">
        <f t="shared" si="15"/>
        <v>2500</v>
      </c>
      <c r="J35" s="375">
        <f>+I35/G35</f>
        <v>5.9523809523809521E-2</v>
      </c>
      <c r="K35" s="311"/>
    </row>
    <row r="36" spans="1:11" s="369" customFormat="1" ht="13.8" x14ac:dyDescent="0.25">
      <c r="A36" s="548" t="s">
        <v>141</v>
      </c>
      <c r="B36" s="546"/>
      <c r="C36" s="546"/>
      <c r="D36" s="546"/>
      <c r="E36" s="546"/>
      <c r="F36" s="546"/>
      <c r="G36" s="373"/>
      <c r="H36" s="314"/>
      <c r="I36" s="315"/>
      <c r="J36" s="377"/>
      <c r="K36" s="316"/>
    </row>
    <row r="37" spans="1:11" s="369" customFormat="1" ht="27.6" x14ac:dyDescent="0.25">
      <c r="A37" s="303" t="str">
        <f>'Bgt template&amp;examples (main IP)'!A36</f>
        <v>Example E1. Airfare for food distribution monitoring trip</v>
      </c>
      <c r="B37" s="304">
        <f>'Bgt template&amp;examples (main IP)'!C36</f>
        <v>6</v>
      </c>
      <c r="C37" s="305">
        <f>'Bgt template&amp;examples (main IP)'!D36</f>
        <v>400</v>
      </c>
      <c r="D37" s="295">
        <f>'Bgt template&amp;examples (main IP)'!E36</f>
        <v>1</v>
      </c>
      <c r="E37" s="295" t="str">
        <f>'Bgt template&amp;examples (main IP)'!F36</f>
        <v>n/a</v>
      </c>
      <c r="F37" s="317">
        <f>'Bgt template&amp;examples (main IP)'!G36</f>
        <v>1</v>
      </c>
      <c r="G37" s="297">
        <f t="shared" ref="G37:G40" si="16">B37*C37*D37*F37</f>
        <v>2400</v>
      </c>
      <c r="H37" s="298">
        <v>2400</v>
      </c>
      <c r="I37" s="299">
        <f t="shared" ref="I37:I40" si="17">G37-H37</f>
        <v>0</v>
      </c>
      <c r="J37" s="365">
        <f t="shared" ref="J37:J40" si="18">+I37/G37</f>
        <v>0</v>
      </c>
      <c r="K37" s="301"/>
    </row>
    <row r="38" spans="1:11" s="369" customFormat="1" ht="27.6" x14ac:dyDescent="0.25">
      <c r="A38" s="303" t="str">
        <f>'Bgt template&amp;examples (main IP)'!A37</f>
        <v>Example E2. DSA for food distribution monitoring trip</v>
      </c>
      <c r="B38" s="304">
        <f>'Bgt template&amp;examples (main IP)'!C37</f>
        <v>6</v>
      </c>
      <c r="C38" s="305">
        <f>'Bgt template&amp;examples (main IP)'!D37</f>
        <v>100</v>
      </c>
      <c r="D38" s="295">
        <f>'Bgt template&amp;examples (main IP)'!E37</f>
        <v>5</v>
      </c>
      <c r="E38" s="295" t="str">
        <f>'Bgt template&amp;examples (main IP)'!F37</f>
        <v>Days</v>
      </c>
      <c r="F38" s="317">
        <f>'Bgt template&amp;examples (main IP)'!G37</f>
        <v>1</v>
      </c>
      <c r="G38" s="297">
        <f t="shared" si="16"/>
        <v>3000</v>
      </c>
      <c r="H38" s="298">
        <v>3000</v>
      </c>
      <c r="I38" s="299">
        <f t="shared" si="17"/>
        <v>0</v>
      </c>
      <c r="J38" s="365">
        <f t="shared" si="18"/>
        <v>0</v>
      </c>
      <c r="K38" s="302"/>
    </row>
    <row r="39" spans="1:11" s="369" customFormat="1" ht="13.8" x14ac:dyDescent="0.25">
      <c r="A39" s="303">
        <f>'Bgt template&amp;examples (main IP)'!A38</f>
        <v>0</v>
      </c>
      <c r="B39" s="304">
        <f>'Bgt template&amp;examples (main IP)'!C38</f>
        <v>0</v>
      </c>
      <c r="C39" s="305">
        <f>'Bgt template&amp;examples (main IP)'!D38</f>
        <v>0</v>
      </c>
      <c r="D39" s="295">
        <f>'Bgt template&amp;examples (main IP)'!E38</f>
        <v>0</v>
      </c>
      <c r="E39" s="295">
        <f>'Bgt template&amp;examples (main IP)'!F38</f>
        <v>0</v>
      </c>
      <c r="F39" s="317">
        <f>'Bgt template&amp;examples (main IP)'!G38</f>
        <v>0</v>
      </c>
      <c r="G39" s="297">
        <f t="shared" si="16"/>
        <v>0</v>
      </c>
      <c r="H39" s="298">
        <v>0</v>
      </c>
      <c r="I39" s="299">
        <f t="shared" si="17"/>
        <v>0</v>
      </c>
      <c r="J39" s="365" t="e">
        <f t="shared" si="18"/>
        <v>#DIV/0!</v>
      </c>
      <c r="K39" s="302"/>
    </row>
    <row r="40" spans="1:11" s="369" customFormat="1" ht="13.8" x14ac:dyDescent="0.25">
      <c r="A40" s="303">
        <f>'Bgt template&amp;examples (main IP)'!A39</f>
        <v>0</v>
      </c>
      <c r="B40" s="304">
        <f>'Bgt template&amp;examples (main IP)'!C39</f>
        <v>0</v>
      </c>
      <c r="C40" s="305">
        <f>'Bgt template&amp;examples (main IP)'!D39</f>
        <v>0</v>
      </c>
      <c r="D40" s="295">
        <f>'Bgt template&amp;examples (main IP)'!E39</f>
        <v>0</v>
      </c>
      <c r="E40" s="295">
        <f>'Bgt template&amp;examples (main IP)'!F39</f>
        <v>0</v>
      </c>
      <c r="F40" s="317">
        <f>'Bgt template&amp;examples (main IP)'!G39</f>
        <v>0</v>
      </c>
      <c r="G40" s="297">
        <f t="shared" si="16"/>
        <v>0</v>
      </c>
      <c r="H40" s="298">
        <v>0</v>
      </c>
      <c r="I40" s="299">
        <f t="shared" si="17"/>
        <v>0</v>
      </c>
      <c r="J40" s="365" t="e">
        <f t="shared" si="18"/>
        <v>#DIV/0!</v>
      </c>
      <c r="K40" s="302"/>
    </row>
    <row r="41" spans="1:11" s="369" customFormat="1" ht="13.8" x14ac:dyDescent="0.25">
      <c r="A41" s="306" t="s">
        <v>91</v>
      </c>
      <c r="B41" s="307" t="s">
        <v>64</v>
      </c>
      <c r="C41" s="308" t="s">
        <v>64</v>
      </c>
      <c r="D41" s="307"/>
      <c r="E41" s="309"/>
      <c r="F41" s="310" t="s">
        <v>64</v>
      </c>
      <c r="G41" s="311">
        <f t="shared" ref="G41:I41" si="19">SUBTOTAL(9,G37:G40)</f>
        <v>5400</v>
      </c>
      <c r="H41" s="312">
        <f t="shared" si="19"/>
        <v>5400</v>
      </c>
      <c r="I41" s="313">
        <f t="shared" si="19"/>
        <v>0</v>
      </c>
      <c r="J41" s="375">
        <f>+I41/G41</f>
        <v>0</v>
      </c>
      <c r="K41" s="311"/>
    </row>
    <row r="42" spans="1:11" s="369" customFormat="1" ht="13.8" x14ac:dyDescent="0.25">
      <c r="A42" s="548" t="s">
        <v>142</v>
      </c>
      <c r="B42" s="546"/>
      <c r="C42" s="546"/>
      <c r="D42" s="546"/>
      <c r="E42" s="546"/>
      <c r="F42" s="546"/>
      <c r="G42" s="373"/>
      <c r="H42" s="314"/>
      <c r="I42" s="315"/>
      <c r="J42" s="377"/>
      <c r="K42" s="316"/>
    </row>
    <row r="43" spans="1:11" s="369" customFormat="1" ht="27.6" x14ac:dyDescent="0.25">
      <c r="A43" s="303" t="str">
        <f>'Bgt template&amp;examples (main IP)'!A42</f>
        <v>Example F1. National NGO xxx mobile clinics</v>
      </c>
      <c r="B43" s="304">
        <f>'Bgt template&amp;examples (main IP)'!C42</f>
        <v>2</v>
      </c>
      <c r="C43" s="305">
        <f>'Bgt template&amp;examples (main IP)'!D42</f>
        <v>10000</v>
      </c>
      <c r="D43" s="295">
        <f>'Bgt template&amp;examples (main IP)'!E42</f>
        <v>6</v>
      </c>
      <c r="E43" s="295" t="str">
        <f>'Bgt template&amp;examples (main IP)'!F42</f>
        <v>Months</v>
      </c>
      <c r="F43" s="317">
        <f>'Bgt template&amp;examples (main IP)'!G42</f>
        <v>1</v>
      </c>
      <c r="G43" s="297">
        <f t="shared" ref="G43:G46" si="20">B43*C43*D43*F43</f>
        <v>120000</v>
      </c>
      <c r="H43" s="298">
        <v>120000</v>
      </c>
      <c r="I43" s="299">
        <f t="shared" ref="I43:I46" si="21">G43-H43</f>
        <v>0</v>
      </c>
      <c r="J43" s="365">
        <f>+I43/G43</f>
        <v>0</v>
      </c>
      <c r="K43" s="301"/>
    </row>
    <row r="44" spans="1:11" s="369" customFormat="1" ht="27.6" x14ac:dyDescent="0.25">
      <c r="A44" s="303" t="str">
        <f>'Bgt template&amp;examples (main IP)'!A43</f>
        <v xml:space="preserve">Example F2. National NGO xxx: Cash transfer </v>
      </c>
      <c r="B44" s="304">
        <f>'Bgt template&amp;examples (main IP)'!C43</f>
        <v>1</v>
      </c>
      <c r="C44" s="305">
        <f>'Bgt template&amp;examples (main IP)'!D43</f>
        <v>303000</v>
      </c>
      <c r="D44" s="295">
        <f>'Bgt template&amp;examples (main IP)'!E43</f>
        <v>1</v>
      </c>
      <c r="E44" s="295">
        <f>'Bgt template&amp;examples (main IP)'!F43</f>
        <v>0</v>
      </c>
      <c r="F44" s="317">
        <f>'Bgt template&amp;examples (main IP)'!G43</f>
        <v>1</v>
      </c>
      <c r="G44" s="297">
        <f t="shared" si="20"/>
        <v>303000</v>
      </c>
      <c r="H44" s="298">
        <v>300000</v>
      </c>
      <c r="I44" s="299">
        <f t="shared" si="21"/>
        <v>3000</v>
      </c>
      <c r="J44" s="365">
        <f>+I44/G44</f>
        <v>9.9009900990099011E-3</v>
      </c>
      <c r="K44" s="302"/>
    </row>
    <row r="45" spans="1:11" s="369" customFormat="1" ht="13.8" x14ac:dyDescent="0.25">
      <c r="A45" s="303">
        <f>'Bgt template&amp;examples (main IP)'!A44</f>
        <v>0</v>
      </c>
      <c r="B45" s="304">
        <f>'Bgt template&amp;examples (main IP)'!C44</f>
        <v>0</v>
      </c>
      <c r="C45" s="305">
        <f>'Bgt template&amp;examples (main IP)'!D44</f>
        <v>0</v>
      </c>
      <c r="D45" s="295">
        <f>'Bgt template&amp;examples (main IP)'!E44</f>
        <v>0</v>
      </c>
      <c r="E45" s="295">
        <f>'Bgt template&amp;examples (main IP)'!F44</f>
        <v>0</v>
      </c>
      <c r="F45" s="317">
        <f>'Bgt template&amp;examples (main IP)'!G44</f>
        <v>0</v>
      </c>
      <c r="G45" s="297">
        <f t="shared" si="20"/>
        <v>0</v>
      </c>
      <c r="H45" s="298">
        <v>0</v>
      </c>
      <c r="I45" s="299">
        <f t="shared" si="21"/>
        <v>0</v>
      </c>
      <c r="J45" s="365" t="e">
        <f t="shared" ref="J45:J46" si="22">+I45/G45</f>
        <v>#DIV/0!</v>
      </c>
      <c r="K45" s="302"/>
    </row>
    <row r="46" spans="1:11" s="369" customFormat="1" ht="13.8" x14ac:dyDescent="0.25">
      <c r="A46" s="303">
        <f>'Bgt template&amp;examples (main IP)'!A45</f>
        <v>0</v>
      </c>
      <c r="B46" s="304">
        <f>'Bgt template&amp;examples (main IP)'!C45</f>
        <v>0</v>
      </c>
      <c r="C46" s="305">
        <f>'Bgt template&amp;examples (main IP)'!D45</f>
        <v>0</v>
      </c>
      <c r="D46" s="295">
        <f>'Bgt template&amp;examples (main IP)'!E45</f>
        <v>0</v>
      </c>
      <c r="E46" s="295">
        <f>'Bgt template&amp;examples (main IP)'!F45</f>
        <v>0</v>
      </c>
      <c r="F46" s="317">
        <f>'Bgt template&amp;examples (main IP)'!G45</f>
        <v>0</v>
      </c>
      <c r="G46" s="297">
        <f t="shared" si="20"/>
        <v>0</v>
      </c>
      <c r="H46" s="298">
        <v>0</v>
      </c>
      <c r="I46" s="299">
        <f t="shared" si="21"/>
        <v>0</v>
      </c>
      <c r="J46" s="365" t="e">
        <f t="shared" si="22"/>
        <v>#DIV/0!</v>
      </c>
      <c r="K46" s="302"/>
    </row>
    <row r="47" spans="1:11" s="369" customFormat="1" ht="13.8" x14ac:dyDescent="0.25">
      <c r="A47" s="306" t="s">
        <v>97</v>
      </c>
      <c r="B47" s="307" t="s">
        <v>64</v>
      </c>
      <c r="C47" s="308" t="s">
        <v>64</v>
      </c>
      <c r="D47" s="307"/>
      <c r="E47" s="309"/>
      <c r="F47" s="310" t="s">
        <v>64</v>
      </c>
      <c r="G47" s="311">
        <f t="shared" ref="G47:I47" si="23">SUBTOTAL(9,G43:G46)</f>
        <v>423000</v>
      </c>
      <c r="H47" s="312">
        <f t="shared" si="23"/>
        <v>420000</v>
      </c>
      <c r="I47" s="313">
        <f t="shared" si="23"/>
        <v>3000</v>
      </c>
      <c r="J47" s="375">
        <f>+I47/G47</f>
        <v>7.0921985815602835E-3</v>
      </c>
      <c r="K47" s="311"/>
    </row>
    <row r="48" spans="1:11" s="369" customFormat="1" ht="13.8" x14ac:dyDescent="0.25">
      <c r="A48" s="548" t="s">
        <v>143</v>
      </c>
      <c r="B48" s="546"/>
      <c r="C48" s="546"/>
      <c r="D48" s="546"/>
      <c r="E48" s="546"/>
      <c r="F48" s="546"/>
      <c r="G48" s="373"/>
      <c r="H48" s="314"/>
      <c r="I48" s="315"/>
      <c r="J48" s="377"/>
      <c r="K48" s="316"/>
    </row>
    <row r="49" spans="1:11" s="369" customFormat="1" ht="13.8" x14ac:dyDescent="0.25">
      <c r="A49" s="303" t="str">
        <f>'Bgt template&amp;examples (main IP)'!A48</f>
        <v>Example G1. Office rental</v>
      </c>
      <c r="B49" s="304">
        <f>'Bgt template&amp;examples (main IP)'!C48</f>
        <v>1</v>
      </c>
      <c r="C49" s="305">
        <f>'Bgt template&amp;examples (main IP)'!D48</f>
        <v>2000</v>
      </c>
      <c r="D49" s="295">
        <f>'Bgt template&amp;examples (main IP)'!E48</f>
        <v>3</v>
      </c>
      <c r="E49" s="295" t="str">
        <f>'Bgt template&amp;examples (main IP)'!F48</f>
        <v>Months</v>
      </c>
      <c r="F49" s="317">
        <f>'Bgt template&amp;examples (main IP)'!G48</f>
        <v>0.5</v>
      </c>
      <c r="G49" s="297">
        <f t="shared" ref="G49:G52" si="24">B49*C49*D49*F49</f>
        <v>3000</v>
      </c>
      <c r="H49" s="298">
        <v>3000</v>
      </c>
      <c r="I49" s="299">
        <f t="shared" ref="I49:I52" si="25">G49-H49</f>
        <v>0</v>
      </c>
      <c r="J49" s="365">
        <f t="shared" ref="J49:J52" si="26">+I49/G49</f>
        <v>0</v>
      </c>
      <c r="K49" s="301"/>
    </row>
    <row r="50" spans="1:11" s="369" customFormat="1" ht="13.8" x14ac:dyDescent="0.25">
      <c r="A50" s="303" t="str">
        <f>'Bgt template&amp;examples (main IP)'!A49</f>
        <v>Example G2. Communication cost</v>
      </c>
      <c r="B50" s="304">
        <f>'Bgt template&amp;examples (main IP)'!C49</f>
        <v>2</v>
      </c>
      <c r="C50" s="305">
        <f>'Bgt template&amp;examples (main IP)'!D49</f>
        <v>100</v>
      </c>
      <c r="D50" s="295">
        <f>'Bgt template&amp;examples (main IP)'!E49</f>
        <v>12</v>
      </c>
      <c r="E50" s="295" t="str">
        <f>'Bgt template&amp;examples (main IP)'!F49</f>
        <v>Months</v>
      </c>
      <c r="F50" s="317">
        <f>'Bgt template&amp;examples (main IP)'!G49</f>
        <v>0.5</v>
      </c>
      <c r="G50" s="297">
        <f t="shared" si="24"/>
        <v>1200</v>
      </c>
      <c r="H50" s="298">
        <v>1200</v>
      </c>
      <c r="I50" s="299">
        <f t="shared" si="25"/>
        <v>0</v>
      </c>
      <c r="J50" s="365">
        <f t="shared" si="26"/>
        <v>0</v>
      </c>
      <c r="K50" s="302"/>
    </row>
    <row r="51" spans="1:11" s="369" customFormat="1" ht="13.8" x14ac:dyDescent="0.25">
      <c r="A51" s="303">
        <f>'Bgt template&amp;examples (main IP)'!A50</f>
        <v>0</v>
      </c>
      <c r="B51" s="304">
        <f>'Bgt template&amp;examples (main IP)'!C50</f>
        <v>0</v>
      </c>
      <c r="C51" s="305">
        <f>'Bgt template&amp;examples (main IP)'!D50</f>
        <v>0</v>
      </c>
      <c r="D51" s="295">
        <f>'Bgt template&amp;examples (main IP)'!E50</f>
        <v>0</v>
      </c>
      <c r="E51" s="295">
        <f>'Bgt template&amp;examples (main IP)'!F50</f>
        <v>0</v>
      </c>
      <c r="F51" s="317">
        <f>'Bgt template&amp;examples (main IP)'!G50</f>
        <v>0</v>
      </c>
      <c r="G51" s="297">
        <f t="shared" si="24"/>
        <v>0</v>
      </c>
      <c r="H51" s="298">
        <v>0</v>
      </c>
      <c r="I51" s="299">
        <f t="shared" si="25"/>
        <v>0</v>
      </c>
      <c r="J51" s="365" t="e">
        <f t="shared" si="26"/>
        <v>#DIV/0!</v>
      </c>
      <c r="K51" s="302"/>
    </row>
    <row r="52" spans="1:11" s="369" customFormat="1" ht="13.8" x14ac:dyDescent="0.25">
      <c r="A52" s="303">
        <f>'Bgt template&amp;examples (main IP)'!A51</f>
        <v>0</v>
      </c>
      <c r="B52" s="304">
        <f>'Bgt template&amp;examples (main IP)'!C51</f>
        <v>0</v>
      </c>
      <c r="C52" s="305">
        <f>'Bgt template&amp;examples (main IP)'!D51</f>
        <v>0</v>
      </c>
      <c r="D52" s="295">
        <f>'Bgt template&amp;examples (main IP)'!E51</f>
        <v>0</v>
      </c>
      <c r="E52" s="295">
        <f>'Bgt template&amp;examples (main IP)'!F51</f>
        <v>0</v>
      </c>
      <c r="F52" s="317">
        <f>'Bgt template&amp;examples (main IP)'!G51</f>
        <v>0</v>
      </c>
      <c r="G52" s="297">
        <f t="shared" si="24"/>
        <v>0</v>
      </c>
      <c r="H52" s="298">
        <v>0</v>
      </c>
      <c r="I52" s="299">
        <f t="shared" si="25"/>
        <v>0</v>
      </c>
      <c r="J52" s="365" t="e">
        <f t="shared" si="26"/>
        <v>#DIV/0!</v>
      </c>
      <c r="K52" s="302"/>
    </row>
    <row r="53" spans="1:11" s="369" customFormat="1" ht="13.8" x14ac:dyDescent="0.25">
      <c r="A53" s="306" t="s">
        <v>103</v>
      </c>
      <c r="B53" s="307" t="s">
        <v>64</v>
      </c>
      <c r="C53" s="308" t="s">
        <v>64</v>
      </c>
      <c r="D53" s="307"/>
      <c r="E53" s="309"/>
      <c r="F53" s="310" t="s">
        <v>64</v>
      </c>
      <c r="G53" s="311">
        <f t="shared" ref="G53:I53" si="27">SUBTOTAL(9,G49:G52)</f>
        <v>4200</v>
      </c>
      <c r="H53" s="312">
        <f t="shared" si="27"/>
        <v>4200</v>
      </c>
      <c r="I53" s="313">
        <f t="shared" si="27"/>
        <v>0</v>
      </c>
      <c r="J53" s="375">
        <f t="shared" ref="J53" si="28">+I53/G53</f>
        <v>0</v>
      </c>
      <c r="K53" s="311"/>
    </row>
    <row r="54" spans="1:11" s="369" customFormat="1" ht="13.8" x14ac:dyDescent="0.25">
      <c r="A54" s="318" t="s">
        <v>27</v>
      </c>
      <c r="B54" s="319"/>
      <c r="C54" s="320"/>
      <c r="D54" s="321"/>
      <c r="E54" s="321"/>
      <c r="F54" s="322"/>
      <c r="G54" s="323">
        <f t="shared" ref="G54:I54" si="29">SUBTOTAL(9,G13:G53)</f>
        <v>1761400</v>
      </c>
      <c r="H54" s="324">
        <f t="shared" si="29"/>
        <v>1734700</v>
      </c>
      <c r="I54" s="324">
        <f t="shared" si="29"/>
        <v>26700</v>
      </c>
      <c r="J54" s="327">
        <f>+I54/G54</f>
        <v>1.5158396729873964E-2</v>
      </c>
      <c r="K54" s="325"/>
    </row>
    <row r="55" spans="1:11" s="369" customFormat="1" ht="13.8" x14ac:dyDescent="0.25">
      <c r="A55" s="263" t="s">
        <v>104</v>
      </c>
      <c r="B55" s="355"/>
      <c r="C55" s="355"/>
      <c r="D55" s="356"/>
      <c r="E55" s="356"/>
      <c r="F55" s="357"/>
      <c r="G55" s="351"/>
      <c r="H55" s="324"/>
      <c r="I55" s="348"/>
      <c r="J55" s="327"/>
      <c r="K55" s="325"/>
    </row>
    <row r="56" spans="1:11" s="369" customFormat="1" ht="13.8" x14ac:dyDescent="0.25">
      <c r="A56" s="359" t="s">
        <v>105</v>
      </c>
      <c r="B56" s="360"/>
      <c r="C56" s="360"/>
      <c r="D56" s="361"/>
      <c r="E56" s="361"/>
      <c r="F56" s="362"/>
      <c r="G56" s="354">
        <f>'Bgt template&amp;examples (main IP)'!H55</f>
        <v>7.0000000000000007E-2</v>
      </c>
      <c r="H56" s="326">
        <v>7.0000000000000007E-2</v>
      </c>
      <c r="I56" s="327">
        <v>7.0000000000000007E-2</v>
      </c>
      <c r="J56" s="327">
        <v>7.0000000000000007E-2</v>
      </c>
      <c r="K56" s="325"/>
    </row>
    <row r="57" spans="1:11" s="369" customFormat="1" ht="13.8" x14ac:dyDescent="0.25">
      <c r="A57" s="318" t="s">
        <v>106</v>
      </c>
      <c r="B57" s="328"/>
      <c r="C57" s="328"/>
      <c r="D57" s="329"/>
      <c r="E57" s="329"/>
      <c r="F57" s="330"/>
      <c r="G57" s="331">
        <f t="shared" ref="G57:J57" si="30">G54*G56</f>
        <v>123298.00000000001</v>
      </c>
      <c r="H57" s="332">
        <f t="shared" si="30"/>
        <v>121429.00000000001</v>
      </c>
      <c r="I57" s="332">
        <f t="shared" si="30"/>
        <v>1869.0000000000002</v>
      </c>
      <c r="J57" s="332">
        <f t="shared" si="30"/>
        <v>1.0610877710911775E-3</v>
      </c>
      <c r="K57" s="325"/>
    </row>
    <row r="58" spans="1:11" s="369" customFormat="1" ht="13.8" x14ac:dyDescent="0.25">
      <c r="A58" s="334" t="s">
        <v>29</v>
      </c>
      <c r="B58" s="335"/>
      <c r="C58" s="335"/>
      <c r="D58" s="336"/>
      <c r="E58" s="336"/>
      <c r="F58" s="337"/>
      <c r="G58" s="338">
        <f t="shared" ref="G58:I58" si="31">G54+G57</f>
        <v>1884698</v>
      </c>
      <c r="H58" s="339">
        <f t="shared" si="31"/>
        <v>1856129</v>
      </c>
      <c r="I58" s="340">
        <f t="shared" si="31"/>
        <v>28569</v>
      </c>
      <c r="J58" s="364">
        <f t="shared" ref="J58" si="32">+I58/G58</f>
        <v>1.5158396729873964E-2</v>
      </c>
      <c r="K58" s="341"/>
    </row>
    <row r="59" spans="1:11" x14ac:dyDescent="0.25">
      <c r="A59" s="155"/>
      <c r="B59" s="155"/>
      <c r="C59" s="155"/>
      <c r="D59" s="156"/>
      <c r="E59" s="156"/>
      <c r="F59" s="157"/>
      <c r="G59" s="158"/>
      <c r="H59" s="155"/>
      <c r="I59" s="155"/>
      <c r="J59" s="156"/>
      <c r="K59" s="155"/>
    </row>
    <row r="60" spans="1:11" ht="15.6" x14ac:dyDescent="0.25">
      <c r="A60" s="280" t="s">
        <v>128</v>
      </c>
      <c r="B60" s="222"/>
      <c r="C60" s="222"/>
      <c r="D60" s="222"/>
      <c r="E60" s="222"/>
      <c r="F60" s="222"/>
      <c r="G60" s="222"/>
      <c r="H60" s="222"/>
      <c r="I60" s="222"/>
      <c r="J60" s="222"/>
      <c r="K60" s="222"/>
    </row>
    <row r="61" spans="1:11" x14ac:dyDescent="0.25">
      <c r="A61" s="223"/>
      <c r="B61" s="222"/>
      <c r="C61" s="222"/>
      <c r="D61" s="222"/>
      <c r="E61" s="222"/>
      <c r="F61" s="222"/>
      <c r="G61" s="222"/>
      <c r="H61" s="222"/>
      <c r="I61" s="222"/>
      <c r="J61" s="222"/>
      <c r="K61" s="222"/>
    </row>
    <row r="62" spans="1:11" ht="15.6" x14ac:dyDescent="0.25">
      <c r="A62" s="161"/>
      <c r="B62" s="162"/>
      <c r="C62" s="162"/>
      <c r="D62" s="162"/>
      <c r="E62" s="162"/>
      <c r="F62" s="162"/>
      <c r="G62" s="162"/>
      <c r="H62" s="162"/>
      <c r="I62" s="162"/>
      <c r="J62" s="162"/>
      <c r="K62" s="162"/>
    </row>
    <row r="63" spans="1:11" ht="15.6" x14ac:dyDescent="0.25">
      <c r="A63" s="163" t="s">
        <v>34</v>
      </c>
      <c r="B63" s="164"/>
      <c r="C63" s="164"/>
      <c r="D63" s="164"/>
      <c r="E63" s="162"/>
      <c r="F63" s="162"/>
      <c r="G63" s="162"/>
      <c r="H63" s="162"/>
      <c r="I63" s="159"/>
      <c r="J63" s="171"/>
      <c r="K63" s="159"/>
    </row>
    <row r="64" spans="1:11" ht="15.6" x14ac:dyDescent="0.3">
      <c r="A64" s="165" t="s">
        <v>35</v>
      </c>
      <c r="B64" s="390"/>
      <c r="C64" s="390"/>
      <c r="D64" s="390"/>
      <c r="E64" s="167"/>
      <c r="F64" s="167"/>
      <c r="G64" s="167"/>
      <c r="H64" s="168"/>
      <c r="I64" s="159"/>
      <c r="J64" s="171"/>
      <c r="K64" s="159"/>
    </row>
    <row r="65" spans="1:11" ht="15.6" x14ac:dyDescent="0.3">
      <c r="A65" s="165"/>
      <c r="B65" s="390"/>
      <c r="C65" s="390"/>
      <c r="D65" s="390"/>
      <c r="E65" s="167"/>
      <c r="F65" s="167"/>
      <c r="G65" s="167"/>
      <c r="H65" s="168"/>
      <c r="I65" s="159"/>
      <c r="J65" s="171"/>
      <c r="K65" s="159"/>
    </row>
    <row r="66" spans="1:11" ht="15.6" x14ac:dyDescent="0.3">
      <c r="A66" s="165"/>
      <c r="B66" s="167"/>
      <c r="C66" s="167"/>
      <c r="D66" s="167"/>
      <c r="E66" s="167"/>
      <c r="F66" s="167"/>
      <c r="G66" s="167"/>
      <c r="H66" s="168"/>
      <c r="I66" s="159"/>
      <c r="J66" s="171"/>
      <c r="K66" s="159"/>
    </row>
    <row r="67" spans="1:11" ht="15.6" x14ac:dyDescent="0.3">
      <c r="A67" s="165"/>
      <c r="B67" s="170"/>
      <c r="C67" s="170"/>
      <c r="D67" s="167"/>
      <c r="E67" s="167"/>
      <c r="F67" s="170"/>
      <c r="G67" s="167"/>
      <c r="H67" s="170"/>
      <c r="I67" s="159"/>
      <c r="J67" s="171"/>
      <c r="K67" s="159"/>
    </row>
    <row r="68" spans="1:11" ht="15.6" x14ac:dyDescent="0.3">
      <c r="A68" s="172"/>
      <c r="B68" s="172" t="s">
        <v>36</v>
      </c>
      <c r="C68" s="172"/>
      <c r="D68" s="172"/>
      <c r="E68" s="172"/>
      <c r="F68" s="172" t="s">
        <v>37</v>
      </c>
      <c r="G68" s="173"/>
      <c r="H68" s="172" t="s">
        <v>38</v>
      </c>
      <c r="I68" s="159"/>
      <c r="J68" s="171"/>
      <c r="K68" s="159"/>
    </row>
    <row r="69" spans="1:11" x14ac:dyDescent="0.25">
      <c r="A69" s="159"/>
      <c r="B69" s="159"/>
      <c r="C69" s="159"/>
      <c r="D69" s="171"/>
      <c r="E69" s="171"/>
      <c r="F69" s="160"/>
      <c r="G69" s="159"/>
      <c r="H69" s="159"/>
      <c r="I69" s="159"/>
      <c r="J69" s="171"/>
      <c r="K69" s="159"/>
    </row>
  </sheetData>
  <mergeCells count="8">
    <mergeCell ref="A48:F48"/>
    <mergeCell ref="A18:F18"/>
    <mergeCell ref="A12:F12"/>
    <mergeCell ref="C6:D6"/>
    <mergeCell ref="A24:F24"/>
    <mergeCell ref="A30:F30"/>
    <mergeCell ref="A36:F36"/>
    <mergeCell ref="A42:F42"/>
  </mergeCells>
  <dataValidations count="1">
    <dataValidation type="decimal" allowBlank="1" showErrorMessage="1" sqref="G56:J56" xr:uid="{00000000-0002-0000-0500-000000000000}">
      <formula1>0</formula1>
      <formula2>0.07</formula2>
    </dataValidation>
  </dataValidations>
  <pageMargins left="0.7" right="0.7" top="0.75" bottom="0.75" header="0.3" footer="0.3"/>
  <pageSetup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58"/>
  <sheetViews>
    <sheetView zoomScale="55" zoomScaleNormal="55" workbookViewId="0">
      <pane xSplit="1" ySplit="11" topLeftCell="H24" activePane="bottomRight" state="frozen"/>
      <selection pane="topRight" activeCell="B1" sqref="B1"/>
      <selection pane="bottomLeft" activeCell="A12" sqref="A12"/>
      <selection pane="bottomRight" activeCell="I25" sqref="I25"/>
    </sheetView>
  </sheetViews>
  <sheetFormatPr defaultColWidth="14.44140625" defaultRowHeight="13.2" x14ac:dyDescent="0.25"/>
  <cols>
    <col min="1" max="1" width="38.6640625" customWidth="1"/>
    <col min="2" max="2" width="15.6640625" customWidth="1"/>
    <col min="3" max="3" width="14.6640625" customWidth="1"/>
    <col min="4" max="4" width="14" customWidth="1"/>
    <col min="5" max="5" width="14.33203125" customWidth="1"/>
    <col min="6" max="6" width="14.109375" customWidth="1"/>
    <col min="7" max="7" width="18.5546875" customWidth="1"/>
    <col min="8" max="8" width="3" customWidth="1"/>
    <col min="9" max="9" width="21.6640625" customWidth="1"/>
    <col min="10" max="10" width="3" customWidth="1"/>
    <col min="11" max="12" width="13.33203125" bestFit="1" customWidth="1"/>
    <col min="13" max="13" width="13.109375" customWidth="1"/>
    <col min="14" max="14" width="11.6640625" bestFit="1" customWidth="1"/>
    <col min="15" max="15" width="13.44140625" customWidth="1"/>
    <col min="16" max="16" width="16.33203125" customWidth="1"/>
    <col min="17" max="17" width="3" customWidth="1"/>
    <col min="18" max="18" width="18.5546875" customWidth="1"/>
    <col min="19" max="19" width="51.44140625" customWidth="1"/>
    <col min="20" max="26" width="9.109375" customWidth="1"/>
  </cols>
  <sheetData>
    <row r="1" spans="1:19" x14ac:dyDescent="0.25">
      <c r="A1" s="231" t="s">
        <v>108</v>
      </c>
      <c r="B1" s="555"/>
      <c r="C1" s="556"/>
      <c r="D1" s="551"/>
      <c r="E1" s="222"/>
      <c r="F1" s="159"/>
      <c r="G1" s="159"/>
      <c r="H1" s="159"/>
      <c r="I1" s="159"/>
      <c r="J1" s="159"/>
      <c r="K1" s="571"/>
      <c r="L1" s="559"/>
      <c r="M1" s="559"/>
      <c r="N1" s="222"/>
      <c r="O1" s="159"/>
      <c r="P1" s="159"/>
      <c r="Q1" s="159"/>
      <c r="R1" s="159"/>
      <c r="S1" s="159"/>
    </row>
    <row r="2" spans="1:19" x14ac:dyDescent="0.25">
      <c r="A2" s="231" t="s">
        <v>109</v>
      </c>
      <c r="B2" s="562"/>
      <c r="C2" s="556"/>
      <c r="D2" s="551"/>
      <c r="E2" s="222"/>
      <c r="F2" s="159"/>
      <c r="G2" s="159"/>
      <c r="H2" s="159"/>
      <c r="I2" s="159"/>
      <c r="J2" s="159"/>
      <c r="K2" s="570"/>
      <c r="L2" s="559"/>
      <c r="M2" s="559"/>
      <c r="N2" s="222"/>
      <c r="O2" s="159"/>
      <c r="P2" s="159"/>
      <c r="Q2" s="159"/>
      <c r="R2" s="159"/>
      <c r="S2" s="159"/>
    </row>
    <row r="3" spans="1:19" x14ac:dyDescent="0.25">
      <c r="A3" s="233" t="s">
        <v>43</v>
      </c>
      <c r="B3" s="555"/>
      <c r="C3" s="556"/>
      <c r="D3" s="551"/>
      <c r="E3" s="222"/>
      <c r="F3" s="159"/>
      <c r="G3" s="159"/>
      <c r="H3" s="159"/>
      <c r="I3" s="159"/>
      <c r="J3" s="159"/>
      <c r="K3" s="571"/>
      <c r="L3" s="559"/>
      <c r="M3" s="559"/>
      <c r="N3" s="222"/>
      <c r="O3" s="159"/>
      <c r="P3" s="159"/>
      <c r="Q3" s="159"/>
      <c r="R3" s="159"/>
      <c r="S3" s="159"/>
    </row>
    <row r="4" spans="1:19" x14ac:dyDescent="0.25">
      <c r="A4" s="231" t="s">
        <v>44</v>
      </c>
      <c r="B4" s="555"/>
      <c r="C4" s="556"/>
      <c r="D4" s="551"/>
      <c r="E4" s="222"/>
      <c r="F4" s="159"/>
      <c r="G4" s="159"/>
      <c r="H4" s="159"/>
      <c r="I4" s="159"/>
      <c r="J4" s="159"/>
      <c r="K4" s="571"/>
      <c r="L4" s="559"/>
      <c r="M4" s="559"/>
      <c r="N4" s="222"/>
      <c r="O4" s="159"/>
      <c r="P4" s="159"/>
      <c r="Q4" s="159"/>
      <c r="R4" s="159"/>
      <c r="S4" s="159"/>
    </row>
    <row r="5" spans="1:19" x14ac:dyDescent="0.25">
      <c r="A5" s="231" t="s">
        <v>45</v>
      </c>
      <c r="B5" s="560"/>
      <c r="C5" s="556"/>
      <c r="D5" s="551"/>
      <c r="E5" s="222"/>
      <c r="F5" s="159"/>
      <c r="G5" s="159"/>
      <c r="H5" s="159"/>
      <c r="I5" s="159"/>
      <c r="J5" s="159"/>
      <c r="K5" s="558"/>
      <c r="L5" s="559"/>
      <c r="M5" s="559"/>
      <c r="N5" s="222"/>
      <c r="O5" s="159"/>
      <c r="P5" s="159"/>
      <c r="Q5" s="159"/>
      <c r="R5" s="159"/>
      <c r="S5" s="159"/>
    </row>
    <row r="6" spans="1:19" ht="13.8" thickBot="1" x14ac:dyDescent="0.3">
      <c r="A6" s="231"/>
      <c r="B6" s="235"/>
      <c r="C6" s="24"/>
      <c r="D6" s="24"/>
      <c r="E6" s="235"/>
      <c r="F6" s="159"/>
      <c r="G6" s="159"/>
      <c r="H6" s="159"/>
      <c r="I6" s="159"/>
      <c r="J6" s="159"/>
      <c r="K6" s="235"/>
      <c r="L6" s="235"/>
      <c r="M6" s="235"/>
      <c r="N6" s="235"/>
      <c r="O6" s="159"/>
      <c r="P6" s="159"/>
      <c r="Q6" s="159"/>
      <c r="R6" s="159"/>
      <c r="S6" s="159"/>
    </row>
    <row r="7" spans="1:19" x14ac:dyDescent="0.25">
      <c r="A7" s="567" t="s">
        <v>144</v>
      </c>
      <c r="B7" s="568"/>
      <c r="C7" s="568"/>
      <c r="D7" s="568"/>
      <c r="E7" s="568"/>
      <c r="F7" s="568"/>
      <c r="G7" s="568"/>
      <c r="H7" s="568"/>
      <c r="I7" s="568"/>
      <c r="J7" s="568"/>
      <c r="K7" s="568"/>
      <c r="L7" s="568"/>
      <c r="M7" s="568"/>
      <c r="N7" s="568"/>
      <c r="O7" s="568"/>
      <c r="P7" s="568"/>
      <c r="Q7" s="568"/>
      <c r="R7" s="568"/>
      <c r="S7" s="569"/>
    </row>
    <row r="8" spans="1:19" ht="65.400000000000006" customHeight="1" thickBot="1" x14ac:dyDescent="0.3">
      <c r="A8" s="564" t="s">
        <v>47</v>
      </c>
      <c r="B8" s="565"/>
      <c r="C8" s="565"/>
      <c r="D8" s="565"/>
      <c r="E8" s="565"/>
      <c r="F8" s="565"/>
      <c r="G8" s="565"/>
      <c r="H8" s="565"/>
      <c r="I8" s="565"/>
      <c r="J8" s="565"/>
      <c r="K8" s="565"/>
      <c r="L8" s="565"/>
      <c r="M8" s="565"/>
      <c r="N8" s="565"/>
      <c r="O8" s="565"/>
      <c r="P8" s="565"/>
      <c r="Q8" s="565"/>
      <c r="R8" s="565"/>
      <c r="S8" s="566"/>
    </row>
    <row r="9" spans="1:19" ht="42" thickBot="1" x14ac:dyDescent="0.3">
      <c r="A9" s="400"/>
      <c r="B9" s="100" t="s">
        <v>115</v>
      </c>
      <c r="C9" s="101"/>
      <c r="D9" s="101"/>
      <c r="E9" s="101"/>
      <c r="F9" s="101"/>
      <c r="G9" s="102"/>
      <c r="H9" s="11"/>
      <c r="I9" s="398" t="s">
        <v>145</v>
      </c>
      <c r="J9" s="139"/>
      <c r="K9" s="100" t="s">
        <v>146</v>
      </c>
      <c r="L9" s="101"/>
      <c r="M9" s="101"/>
      <c r="N9" s="101"/>
      <c r="O9" s="101"/>
      <c r="P9" s="102"/>
      <c r="Q9" s="139"/>
      <c r="R9" s="100" t="s">
        <v>147</v>
      </c>
      <c r="S9" s="102"/>
    </row>
    <row r="10" spans="1:19" ht="28.2" thickBot="1" x14ac:dyDescent="0.3">
      <c r="A10" s="124" t="s">
        <v>48</v>
      </c>
      <c r="B10" s="287" t="s">
        <v>50</v>
      </c>
      <c r="C10" s="287" t="s">
        <v>51</v>
      </c>
      <c r="D10" s="288" t="s">
        <v>52</v>
      </c>
      <c r="E10" s="289" t="s">
        <v>53</v>
      </c>
      <c r="F10" s="290" t="s">
        <v>54</v>
      </c>
      <c r="G10" s="291" t="s">
        <v>55</v>
      </c>
      <c r="H10" s="38"/>
      <c r="I10" s="128"/>
      <c r="J10" s="125"/>
      <c r="K10" s="287" t="s">
        <v>50</v>
      </c>
      <c r="L10" s="287" t="s">
        <v>51</v>
      </c>
      <c r="M10" s="288" t="s">
        <v>52</v>
      </c>
      <c r="N10" s="289" t="s">
        <v>53</v>
      </c>
      <c r="O10" s="290" t="s">
        <v>54</v>
      </c>
      <c r="P10" s="291" t="s">
        <v>55</v>
      </c>
      <c r="Q10" s="145"/>
      <c r="R10" s="103" t="s">
        <v>148</v>
      </c>
      <c r="S10" s="153" t="s">
        <v>149</v>
      </c>
    </row>
    <row r="11" spans="1:19" ht="13.8" x14ac:dyDescent="0.25">
      <c r="A11" s="518" t="s">
        <v>150</v>
      </c>
      <c r="B11" s="520"/>
      <c r="C11" s="520"/>
      <c r="D11" s="520"/>
      <c r="E11" s="520"/>
      <c r="F11" s="520"/>
      <c r="G11" s="563"/>
      <c r="H11" s="39"/>
      <c r="I11" s="127"/>
      <c r="J11" s="126"/>
      <c r="K11" s="144"/>
      <c r="L11" s="104"/>
      <c r="M11" s="104"/>
      <c r="N11" s="104"/>
      <c r="O11" s="104"/>
      <c r="P11" s="104"/>
      <c r="Q11" s="146"/>
      <c r="R11" s="104"/>
      <c r="S11" s="154"/>
    </row>
    <row r="12" spans="1:19" ht="13.8" x14ac:dyDescent="0.25">
      <c r="A12" s="401" t="s">
        <v>151</v>
      </c>
      <c r="B12" s="402">
        <v>1</v>
      </c>
      <c r="C12" s="3">
        <v>2000</v>
      </c>
      <c r="D12" s="25">
        <v>12</v>
      </c>
      <c r="E12" s="25" t="str">
        <f>'Bgt template&amp;examples (main IP)'!F12</f>
        <v>Months</v>
      </c>
      <c r="F12" s="27">
        <v>1</v>
      </c>
      <c r="G12" s="99">
        <f t="shared" ref="G12:G15" si="0">B12*C12*D12*F12</f>
        <v>24000</v>
      </c>
      <c r="H12" s="39"/>
      <c r="I12" s="129">
        <v>10000</v>
      </c>
      <c r="J12" s="126"/>
      <c r="K12" s="2">
        <v>1</v>
      </c>
      <c r="L12" s="3">
        <v>1900</v>
      </c>
      <c r="M12" s="25">
        <v>10</v>
      </c>
      <c r="N12" s="25"/>
      <c r="O12" s="27">
        <v>1</v>
      </c>
      <c r="P12" s="99">
        <f t="shared" ref="P12:P15" si="1">K12*L12*M12*O12</f>
        <v>19000</v>
      </c>
      <c r="Q12" s="147"/>
      <c r="R12" s="12">
        <f t="shared" ref="R12:R16" si="2">(P12-G12)/G12</f>
        <v>-0.20833333333333334</v>
      </c>
      <c r="S12" s="13"/>
    </row>
    <row r="13" spans="1:19" ht="13.8" x14ac:dyDescent="0.25">
      <c r="A13" s="401" t="s">
        <v>152</v>
      </c>
      <c r="B13" s="402">
        <v>12</v>
      </c>
      <c r="C13" s="3">
        <v>1000</v>
      </c>
      <c r="D13" s="25">
        <v>12</v>
      </c>
      <c r="E13" s="25" t="str">
        <f>'Bgt template&amp;examples (main IP)'!F13</f>
        <v>Months</v>
      </c>
      <c r="F13" s="27">
        <v>0.1</v>
      </c>
      <c r="G13" s="99">
        <f t="shared" si="0"/>
        <v>14400</v>
      </c>
      <c r="H13" s="39"/>
      <c r="I13" s="129">
        <v>5000</v>
      </c>
      <c r="J13" s="126"/>
      <c r="K13" s="2">
        <v>12</v>
      </c>
      <c r="L13" s="3">
        <v>1200</v>
      </c>
      <c r="M13" s="25">
        <v>13</v>
      </c>
      <c r="N13" s="25"/>
      <c r="O13" s="27">
        <v>0.1</v>
      </c>
      <c r="P13" s="99">
        <f t="shared" si="1"/>
        <v>18720</v>
      </c>
      <c r="Q13" s="147"/>
      <c r="R13" s="12">
        <f t="shared" si="2"/>
        <v>0.3</v>
      </c>
      <c r="S13" s="13"/>
    </row>
    <row r="14" spans="1:19" ht="13.8" x14ac:dyDescent="0.25">
      <c r="A14" s="401" t="s">
        <v>153</v>
      </c>
      <c r="B14" s="402">
        <v>8</v>
      </c>
      <c r="C14" s="3">
        <v>500</v>
      </c>
      <c r="D14" s="25">
        <v>6</v>
      </c>
      <c r="E14" s="25">
        <f>'Bgt template&amp;examples (main IP)'!F14</f>
        <v>0</v>
      </c>
      <c r="F14" s="27">
        <v>1</v>
      </c>
      <c r="G14" s="99">
        <f t="shared" si="0"/>
        <v>24000</v>
      </c>
      <c r="H14" s="39"/>
      <c r="I14" s="129">
        <v>15000</v>
      </c>
      <c r="J14" s="126"/>
      <c r="K14" s="2">
        <v>9</v>
      </c>
      <c r="L14" s="3">
        <v>500</v>
      </c>
      <c r="M14" s="25">
        <v>7</v>
      </c>
      <c r="N14" s="25"/>
      <c r="O14" s="27">
        <v>1</v>
      </c>
      <c r="P14" s="99">
        <f t="shared" si="1"/>
        <v>31500</v>
      </c>
      <c r="Q14" s="147"/>
      <c r="R14" s="12">
        <f t="shared" si="2"/>
        <v>0.3125</v>
      </c>
      <c r="S14" s="13"/>
    </row>
    <row r="15" spans="1:19" ht="13.8" x14ac:dyDescent="0.25">
      <c r="A15" s="401"/>
      <c r="B15" s="402"/>
      <c r="C15" s="3"/>
      <c r="D15" s="25"/>
      <c r="E15" s="25">
        <f>'Bgt template&amp;examples (main IP)'!F15</f>
        <v>0</v>
      </c>
      <c r="F15" s="27"/>
      <c r="G15" s="99">
        <f t="shared" si="0"/>
        <v>0</v>
      </c>
      <c r="H15" s="39"/>
      <c r="I15" s="129"/>
      <c r="J15" s="126"/>
      <c r="K15" s="2"/>
      <c r="L15" s="3"/>
      <c r="M15" s="25"/>
      <c r="N15" s="25"/>
      <c r="O15" s="27"/>
      <c r="P15" s="99">
        <f t="shared" si="1"/>
        <v>0</v>
      </c>
      <c r="Q15" s="147"/>
      <c r="R15" s="12" t="e">
        <f t="shared" si="2"/>
        <v>#DIV/0!</v>
      </c>
      <c r="S15" s="13"/>
    </row>
    <row r="16" spans="1:19" ht="13.8" x14ac:dyDescent="0.25">
      <c r="A16" s="52" t="s">
        <v>63</v>
      </c>
      <c r="B16" s="53" t="s">
        <v>64</v>
      </c>
      <c r="C16" s="54" t="s">
        <v>64</v>
      </c>
      <c r="D16" s="53"/>
      <c r="E16" s="53"/>
      <c r="F16" s="54" t="s">
        <v>64</v>
      </c>
      <c r="G16" s="105">
        <f>SUBTOTAL(9,G12:G15)</f>
        <v>62400</v>
      </c>
      <c r="H16" s="40"/>
      <c r="I16" s="131">
        <f>SUBTOTAL(9,I12:I15)</f>
        <v>30000</v>
      </c>
      <c r="J16" s="109"/>
      <c r="K16" s="53" t="s">
        <v>64</v>
      </c>
      <c r="L16" s="54" t="s">
        <v>64</v>
      </c>
      <c r="M16" s="53"/>
      <c r="N16" s="53"/>
      <c r="O16" s="54" t="s">
        <v>64</v>
      </c>
      <c r="P16" s="105">
        <f>SUBTOTAL(9,P12:P15)</f>
        <v>69220</v>
      </c>
      <c r="Q16" s="148"/>
      <c r="R16" s="107">
        <f t="shared" si="2"/>
        <v>0.1092948717948718</v>
      </c>
      <c r="S16" s="108"/>
    </row>
    <row r="17" spans="1:19" ht="13.8" x14ac:dyDescent="0.25">
      <c r="A17" s="552" t="s">
        <v>154</v>
      </c>
      <c r="B17" s="524"/>
      <c r="C17" s="524"/>
      <c r="D17" s="524"/>
      <c r="E17" s="524"/>
      <c r="F17" s="524"/>
      <c r="G17" s="561"/>
      <c r="H17" s="39"/>
      <c r="I17" s="134"/>
      <c r="J17" s="126"/>
      <c r="K17" s="138"/>
      <c r="L17" s="137"/>
      <c r="M17" s="137"/>
      <c r="N17" s="137"/>
      <c r="O17" s="137"/>
      <c r="P17" s="137"/>
      <c r="Q17" s="143"/>
      <c r="R17" s="137"/>
      <c r="S17" s="152"/>
    </row>
    <row r="18" spans="1:19" ht="13.8" x14ac:dyDescent="0.25">
      <c r="A18" s="1"/>
      <c r="B18" s="2"/>
      <c r="C18" s="3"/>
      <c r="D18" s="25"/>
      <c r="E18" s="25" t="str">
        <f>'Bgt template&amp;examples (main IP)'!F18</f>
        <v>n/a</v>
      </c>
      <c r="F18" s="27"/>
      <c r="G18" s="106">
        <f t="shared" ref="G18:G21" si="3">B18*C18*D18*F18</f>
        <v>0</v>
      </c>
      <c r="H18" s="39"/>
      <c r="I18" s="129"/>
      <c r="J18" s="126"/>
      <c r="K18" s="2"/>
      <c r="L18" s="3"/>
      <c r="M18" s="25"/>
      <c r="N18" s="25"/>
      <c r="O18" s="27"/>
      <c r="P18" s="106">
        <f t="shared" ref="P18:P21" si="4">K18*L18*M18*O18</f>
        <v>0</v>
      </c>
      <c r="Q18" s="147"/>
      <c r="R18" s="12" t="e">
        <f t="shared" ref="R18:R22" si="5">(P18-G18)/G18</f>
        <v>#DIV/0!</v>
      </c>
      <c r="S18" s="13"/>
    </row>
    <row r="19" spans="1:19" ht="13.8" x14ac:dyDescent="0.25">
      <c r="A19" s="1"/>
      <c r="B19" s="2"/>
      <c r="C19" s="3"/>
      <c r="D19" s="25"/>
      <c r="E19" s="25" t="str">
        <f>'Bgt template&amp;examples (main IP)'!F19</f>
        <v>n/a</v>
      </c>
      <c r="F19" s="27"/>
      <c r="G19" s="106">
        <f t="shared" si="3"/>
        <v>0</v>
      </c>
      <c r="H19" s="39"/>
      <c r="I19" s="129"/>
      <c r="J19" s="126"/>
      <c r="K19" s="2"/>
      <c r="L19" s="3"/>
      <c r="M19" s="25"/>
      <c r="N19" s="25"/>
      <c r="O19" s="27"/>
      <c r="P19" s="106">
        <f t="shared" si="4"/>
        <v>0</v>
      </c>
      <c r="Q19" s="147"/>
      <c r="R19" s="12" t="e">
        <f t="shared" si="5"/>
        <v>#DIV/0!</v>
      </c>
      <c r="S19" s="13"/>
    </row>
    <row r="20" spans="1:19" ht="13.8" x14ac:dyDescent="0.25">
      <c r="A20" s="1"/>
      <c r="B20" s="2"/>
      <c r="C20" s="3"/>
      <c r="D20" s="25"/>
      <c r="E20" s="25" t="str">
        <f>'Bgt template&amp;examples (main IP)'!F20</f>
        <v>Months</v>
      </c>
      <c r="F20" s="27"/>
      <c r="G20" s="106">
        <f t="shared" si="3"/>
        <v>0</v>
      </c>
      <c r="H20" s="39"/>
      <c r="I20" s="129"/>
      <c r="J20" s="126"/>
      <c r="K20" s="2"/>
      <c r="L20" s="3"/>
      <c r="M20" s="25"/>
      <c r="N20" s="25"/>
      <c r="O20" s="27"/>
      <c r="P20" s="106">
        <f t="shared" si="4"/>
        <v>0</v>
      </c>
      <c r="Q20" s="147"/>
      <c r="R20" s="12" t="e">
        <f t="shared" si="5"/>
        <v>#DIV/0!</v>
      </c>
      <c r="S20" s="13"/>
    </row>
    <row r="21" spans="1:19" ht="13.8" x14ac:dyDescent="0.25">
      <c r="A21" s="1"/>
      <c r="B21" s="2"/>
      <c r="C21" s="3"/>
      <c r="D21" s="25"/>
      <c r="E21" s="25">
        <f>'Bgt template&amp;examples (main IP)'!F21</f>
        <v>0</v>
      </c>
      <c r="F21" s="27"/>
      <c r="G21" s="106">
        <f t="shared" si="3"/>
        <v>0</v>
      </c>
      <c r="H21" s="39"/>
      <c r="I21" s="129"/>
      <c r="J21" s="126"/>
      <c r="K21" s="2"/>
      <c r="L21" s="3"/>
      <c r="M21" s="25"/>
      <c r="N21" s="25"/>
      <c r="O21" s="27"/>
      <c r="P21" s="106">
        <f t="shared" si="4"/>
        <v>0</v>
      </c>
      <c r="Q21" s="147"/>
      <c r="R21" s="12" t="e">
        <f t="shared" si="5"/>
        <v>#DIV/0!</v>
      </c>
      <c r="S21" s="13"/>
    </row>
    <row r="22" spans="1:19" ht="13.8" x14ac:dyDescent="0.25">
      <c r="A22" s="52" t="s">
        <v>73</v>
      </c>
      <c r="B22" s="53" t="s">
        <v>64</v>
      </c>
      <c r="C22" s="54" t="s">
        <v>64</v>
      </c>
      <c r="D22" s="53"/>
      <c r="E22" s="53"/>
      <c r="F22" s="54" t="s">
        <v>64</v>
      </c>
      <c r="G22" s="105">
        <f>SUBTOTAL(9,G18:G21)</f>
        <v>0</v>
      </c>
      <c r="H22" s="40"/>
      <c r="I22" s="131">
        <f>SUBTOTAL(9,I18:I21)</f>
        <v>0</v>
      </c>
      <c r="J22" s="109"/>
      <c r="K22" s="53" t="s">
        <v>64</v>
      </c>
      <c r="L22" s="54" t="s">
        <v>64</v>
      </c>
      <c r="M22" s="53"/>
      <c r="N22" s="53"/>
      <c r="O22" s="54" t="s">
        <v>64</v>
      </c>
      <c r="P22" s="105">
        <f>SUBTOTAL(9,P18:P21)</f>
        <v>0</v>
      </c>
      <c r="Q22" s="148"/>
      <c r="R22" s="107" t="e">
        <f t="shared" si="5"/>
        <v>#DIV/0!</v>
      </c>
      <c r="S22" s="108"/>
    </row>
    <row r="23" spans="1:19" ht="13.8" x14ac:dyDescent="0.25">
      <c r="A23" s="552" t="s">
        <v>155</v>
      </c>
      <c r="B23" s="524"/>
      <c r="C23" s="524"/>
      <c r="D23" s="524"/>
      <c r="E23" s="524"/>
      <c r="F23" s="524"/>
      <c r="G23" s="561"/>
      <c r="H23" s="109"/>
      <c r="I23" s="134"/>
      <c r="J23" s="126"/>
      <c r="K23" s="138"/>
      <c r="L23" s="137"/>
      <c r="M23" s="137"/>
      <c r="N23" s="137"/>
      <c r="O23" s="137"/>
      <c r="P23" s="137"/>
      <c r="Q23" s="143"/>
      <c r="R23" s="137"/>
      <c r="S23" s="152"/>
    </row>
    <row r="24" spans="1:19" ht="13.8" x14ac:dyDescent="0.25">
      <c r="A24" s="1"/>
      <c r="B24" s="2"/>
      <c r="C24" s="3"/>
      <c r="D24" s="25"/>
      <c r="E24" s="25" t="str">
        <f>'Bgt template&amp;examples (main IP)'!F24</f>
        <v>n/a</v>
      </c>
      <c r="F24" s="27"/>
      <c r="G24" s="106">
        <f t="shared" ref="G24:G27" si="6">B24*C24*D24*F24</f>
        <v>0</v>
      </c>
      <c r="H24" s="39"/>
      <c r="I24" s="129"/>
      <c r="J24" s="126"/>
      <c r="K24" s="2"/>
      <c r="L24" s="3"/>
      <c r="M24" s="25"/>
      <c r="N24" s="25"/>
      <c r="O24" s="27"/>
      <c r="P24" s="106">
        <f t="shared" ref="P24:P27" si="7">K24*L24*M24*O24</f>
        <v>0</v>
      </c>
      <c r="Q24" s="147"/>
      <c r="R24" s="12" t="e">
        <f t="shared" ref="R24:R28" si="8">(P24-G24)/G24</f>
        <v>#DIV/0!</v>
      </c>
      <c r="S24" s="13"/>
    </row>
    <row r="25" spans="1:19" ht="13.8" x14ac:dyDescent="0.25">
      <c r="A25" s="1"/>
      <c r="B25" s="2"/>
      <c r="C25" s="3"/>
      <c r="D25" s="25"/>
      <c r="E25" s="25">
        <f>'Bgt template&amp;examples (main IP)'!F25</f>
        <v>0</v>
      </c>
      <c r="F25" s="27"/>
      <c r="G25" s="106">
        <f t="shared" si="6"/>
        <v>0</v>
      </c>
      <c r="H25" s="39"/>
      <c r="I25" s="129"/>
      <c r="J25" s="126"/>
      <c r="K25" s="2"/>
      <c r="L25" s="3"/>
      <c r="M25" s="25"/>
      <c r="N25" s="25"/>
      <c r="O25" s="27"/>
      <c r="P25" s="106">
        <f t="shared" si="7"/>
        <v>0</v>
      </c>
      <c r="Q25" s="147"/>
      <c r="R25" s="12" t="e">
        <f t="shared" si="8"/>
        <v>#DIV/0!</v>
      </c>
      <c r="S25" s="13"/>
    </row>
    <row r="26" spans="1:19" ht="13.8" x14ac:dyDescent="0.25">
      <c r="A26" s="1"/>
      <c r="B26" s="2"/>
      <c r="C26" s="3"/>
      <c r="D26" s="25"/>
      <c r="E26" s="25">
        <f>'Bgt template&amp;examples (main IP)'!F26</f>
        <v>0</v>
      </c>
      <c r="F26" s="27"/>
      <c r="G26" s="106">
        <f t="shared" si="6"/>
        <v>0</v>
      </c>
      <c r="H26" s="39"/>
      <c r="I26" s="129"/>
      <c r="J26" s="126"/>
      <c r="K26" s="2"/>
      <c r="L26" s="3"/>
      <c r="M26" s="25"/>
      <c r="N26" s="25"/>
      <c r="O26" s="27"/>
      <c r="P26" s="106">
        <f t="shared" si="7"/>
        <v>0</v>
      </c>
      <c r="Q26" s="147"/>
      <c r="R26" s="12" t="e">
        <f t="shared" si="8"/>
        <v>#DIV/0!</v>
      </c>
      <c r="S26" s="13"/>
    </row>
    <row r="27" spans="1:19" ht="13.8" x14ac:dyDescent="0.25">
      <c r="A27" s="1"/>
      <c r="B27" s="2"/>
      <c r="C27" s="3"/>
      <c r="D27" s="25"/>
      <c r="E27" s="25">
        <f>'Bgt template&amp;examples (main IP)'!F27</f>
        <v>0</v>
      </c>
      <c r="F27" s="27"/>
      <c r="G27" s="106">
        <f t="shared" si="6"/>
        <v>0</v>
      </c>
      <c r="H27" s="39"/>
      <c r="I27" s="129"/>
      <c r="J27" s="126"/>
      <c r="K27" s="2"/>
      <c r="L27" s="3"/>
      <c r="M27" s="25"/>
      <c r="N27" s="25"/>
      <c r="O27" s="27"/>
      <c r="P27" s="106">
        <f t="shared" si="7"/>
        <v>0</v>
      </c>
      <c r="Q27" s="39"/>
      <c r="R27" s="12" t="e">
        <f t="shared" si="8"/>
        <v>#DIV/0!</v>
      </c>
      <c r="S27" s="13"/>
    </row>
    <row r="28" spans="1:19" ht="13.8" x14ac:dyDescent="0.25">
      <c r="A28" s="52" t="s">
        <v>78</v>
      </c>
      <c r="B28" s="53" t="s">
        <v>64</v>
      </c>
      <c r="C28" s="54" t="s">
        <v>64</v>
      </c>
      <c r="D28" s="53"/>
      <c r="E28" s="53"/>
      <c r="F28" s="54" t="s">
        <v>64</v>
      </c>
      <c r="G28" s="105">
        <f>SUBTOTAL(9,G24:G27)</f>
        <v>0</v>
      </c>
      <c r="H28" s="40"/>
      <c r="I28" s="131">
        <f>SUBTOTAL(9,I24:I27)</f>
        <v>0</v>
      </c>
      <c r="J28" s="109"/>
      <c r="K28" s="53" t="s">
        <v>64</v>
      </c>
      <c r="L28" s="54" t="s">
        <v>64</v>
      </c>
      <c r="M28" s="53"/>
      <c r="N28" s="53"/>
      <c r="O28" s="54" t="s">
        <v>64</v>
      </c>
      <c r="P28" s="105">
        <f>SUBTOTAL(9,P24:P27)</f>
        <v>0</v>
      </c>
      <c r="Q28" s="40"/>
      <c r="R28" s="107" t="e">
        <f t="shared" si="8"/>
        <v>#DIV/0!</v>
      </c>
      <c r="S28" s="108"/>
    </row>
    <row r="29" spans="1:19" ht="13.2" customHeight="1" x14ac:dyDescent="0.25">
      <c r="A29" s="552" t="s">
        <v>156</v>
      </c>
      <c r="B29" s="524"/>
      <c r="C29" s="524"/>
      <c r="D29" s="524"/>
      <c r="E29" s="524"/>
      <c r="F29" s="524"/>
      <c r="G29" s="524"/>
      <c r="H29" s="48"/>
      <c r="I29" s="135"/>
      <c r="J29" s="48"/>
      <c r="K29" s="140"/>
      <c r="L29" s="136"/>
      <c r="M29" s="136"/>
      <c r="N29" s="136"/>
      <c r="O29" s="136"/>
      <c r="P29" s="136"/>
      <c r="Q29" s="48"/>
      <c r="R29" s="136"/>
      <c r="S29" s="151"/>
    </row>
    <row r="30" spans="1:19" ht="13.8" x14ac:dyDescent="0.25">
      <c r="A30" s="1"/>
      <c r="B30" s="2"/>
      <c r="C30" s="3"/>
      <c r="D30" s="25"/>
      <c r="E30" s="25" t="str">
        <f>'Bgt template&amp;examples (main IP)'!F30</f>
        <v>n/a</v>
      </c>
      <c r="F30" s="27"/>
      <c r="G30" s="106">
        <f t="shared" ref="G30:G33" si="9">B30*C30*D30*F30</f>
        <v>0</v>
      </c>
      <c r="H30" s="39"/>
      <c r="I30" s="129"/>
      <c r="J30" s="126"/>
      <c r="K30" s="2"/>
      <c r="L30" s="3"/>
      <c r="M30" s="25"/>
      <c r="N30" s="25"/>
      <c r="O30" s="27"/>
      <c r="P30" s="106">
        <f t="shared" ref="P30:P33" si="10">K30*L30*M30*O30</f>
        <v>0</v>
      </c>
      <c r="Q30" s="39"/>
      <c r="R30" s="12" t="e">
        <f t="shared" ref="R30:R34" si="11">(P30-G30)/G30</f>
        <v>#DIV/0!</v>
      </c>
      <c r="S30" s="13"/>
    </row>
    <row r="31" spans="1:19" ht="13.8" x14ac:dyDescent="0.25">
      <c r="A31" s="1"/>
      <c r="B31" s="2"/>
      <c r="C31" s="3"/>
      <c r="D31" s="25"/>
      <c r="E31" s="25" t="str">
        <f>'Bgt template&amp;examples (main IP)'!F31</f>
        <v>n/a</v>
      </c>
      <c r="F31" s="27"/>
      <c r="G31" s="106">
        <f t="shared" si="9"/>
        <v>0</v>
      </c>
      <c r="H31" s="39"/>
      <c r="I31" s="129"/>
      <c r="J31" s="126"/>
      <c r="K31" s="2"/>
      <c r="L31" s="3"/>
      <c r="M31" s="25"/>
      <c r="N31" s="25"/>
      <c r="O31" s="27"/>
      <c r="P31" s="106">
        <f t="shared" si="10"/>
        <v>0</v>
      </c>
      <c r="Q31" s="39"/>
      <c r="R31" s="12" t="e">
        <f t="shared" si="11"/>
        <v>#DIV/0!</v>
      </c>
      <c r="S31" s="13"/>
    </row>
    <row r="32" spans="1:19" ht="13.8" x14ac:dyDescent="0.25">
      <c r="A32" s="1"/>
      <c r="B32" s="2"/>
      <c r="C32" s="3"/>
      <c r="D32" s="25"/>
      <c r="E32" s="25">
        <f>'Bgt template&amp;examples (main IP)'!F32</f>
        <v>0</v>
      </c>
      <c r="F32" s="27"/>
      <c r="G32" s="106">
        <f t="shared" si="9"/>
        <v>0</v>
      </c>
      <c r="H32" s="39"/>
      <c r="I32" s="129"/>
      <c r="J32" s="126"/>
      <c r="K32" s="2"/>
      <c r="L32" s="3"/>
      <c r="M32" s="25"/>
      <c r="N32" s="25"/>
      <c r="O32" s="27"/>
      <c r="P32" s="106">
        <f t="shared" si="10"/>
        <v>0</v>
      </c>
      <c r="Q32" s="39"/>
      <c r="R32" s="12" t="e">
        <f t="shared" si="11"/>
        <v>#DIV/0!</v>
      </c>
      <c r="S32" s="13"/>
    </row>
    <row r="33" spans="1:19" ht="13.8" x14ac:dyDescent="0.25">
      <c r="A33" s="1"/>
      <c r="B33" s="2"/>
      <c r="C33" s="3"/>
      <c r="D33" s="25"/>
      <c r="E33" s="25">
        <f>'Bgt template&amp;examples (main IP)'!F33</f>
        <v>0</v>
      </c>
      <c r="F33" s="27"/>
      <c r="G33" s="106">
        <f t="shared" si="9"/>
        <v>0</v>
      </c>
      <c r="H33" s="39"/>
      <c r="I33" s="129"/>
      <c r="J33" s="126"/>
      <c r="K33" s="2"/>
      <c r="L33" s="3"/>
      <c r="M33" s="25"/>
      <c r="N33" s="25"/>
      <c r="O33" s="27"/>
      <c r="P33" s="106">
        <f t="shared" si="10"/>
        <v>0</v>
      </c>
      <c r="Q33" s="39"/>
      <c r="R33" s="12" t="e">
        <f t="shared" si="11"/>
        <v>#DIV/0!</v>
      </c>
      <c r="S33" s="13"/>
    </row>
    <row r="34" spans="1:19" ht="13.8" x14ac:dyDescent="0.25">
      <c r="A34" s="52" t="s">
        <v>84</v>
      </c>
      <c r="B34" s="53" t="s">
        <v>64</v>
      </c>
      <c r="C34" s="54" t="s">
        <v>64</v>
      </c>
      <c r="D34" s="53"/>
      <c r="E34" s="53"/>
      <c r="F34" s="54" t="s">
        <v>64</v>
      </c>
      <c r="G34" s="105">
        <f>SUBTOTAL(9,G30:G33)</f>
        <v>0</v>
      </c>
      <c r="H34" s="40"/>
      <c r="I34" s="131">
        <f>SUBTOTAL(9,I30:I33)</f>
        <v>0</v>
      </c>
      <c r="J34" s="109"/>
      <c r="K34" s="53" t="s">
        <v>64</v>
      </c>
      <c r="L34" s="54" t="s">
        <v>64</v>
      </c>
      <c r="M34" s="53"/>
      <c r="N34" s="53"/>
      <c r="O34" s="54" t="s">
        <v>64</v>
      </c>
      <c r="P34" s="105">
        <f>SUBTOTAL(9,P30:P33)</f>
        <v>0</v>
      </c>
      <c r="Q34" s="40"/>
      <c r="R34" s="107" t="e">
        <f t="shared" si="11"/>
        <v>#DIV/0!</v>
      </c>
      <c r="S34" s="108"/>
    </row>
    <row r="35" spans="1:19" ht="13.2" customHeight="1" x14ac:dyDescent="0.25">
      <c r="A35" s="552" t="s">
        <v>157</v>
      </c>
      <c r="B35" s="524"/>
      <c r="C35" s="524"/>
      <c r="D35" s="524"/>
      <c r="E35" s="524"/>
      <c r="F35" s="524"/>
      <c r="G35" s="524"/>
      <c r="H35" s="48"/>
      <c r="I35" s="135"/>
      <c r="J35" s="48"/>
      <c r="K35" s="140"/>
      <c r="L35" s="136"/>
      <c r="M35" s="136"/>
      <c r="N35" s="136"/>
      <c r="O35" s="136"/>
      <c r="P35" s="136"/>
      <c r="Q35" s="48"/>
      <c r="R35" s="136"/>
      <c r="S35" s="151"/>
    </row>
    <row r="36" spans="1:19" ht="13.8" x14ac:dyDescent="0.25">
      <c r="A36" s="1"/>
      <c r="B36" s="2"/>
      <c r="C36" s="3"/>
      <c r="D36" s="25"/>
      <c r="E36" s="25" t="str">
        <f>'Bgt template&amp;examples (main IP)'!F36</f>
        <v>n/a</v>
      </c>
      <c r="F36" s="27"/>
      <c r="G36" s="106">
        <f t="shared" ref="G36:G39" si="12">B36*C36*D36*F36</f>
        <v>0</v>
      </c>
      <c r="H36" s="39"/>
      <c r="I36" s="129"/>
      <c r="J36" s="126"/>
      <c r="K36" s="2"/>
      <c r="L36" s="3"/>
      <c r="M36" s="25"/>
      <c r="N36" s="25"/>
      <c r="O36" s="27"/>
      <c r="P36" s="106">
        <f t="shared" ref="P36:P39" si="13">K36*L36*M36*O36</f>
        <v>0</v>
      </c>
      <c r="Q36" s="39"/>
      <c r="R36" s="12" t="e">
        <f t="shared" ref="R36:R40" si="14">(P36-G36)/G36</f>
        <v>#DIV/0!</v>
      </c>
      <c r="S36" s="13"/>
    </row>
    <row r="37" spans="1:19" ht="13.8" x14ac:dyDescent="0.25">
      <c r="A37" s="1"/>
      <c r="B37" s="2"/>
      <c r="C37" s="3"/>
      <c r="D37" s="25"/>
      <c r="E37" s="25" t="str">
        <f>'Bgt template&amp;examples (main IP)'!F37</f>
        <v>Days</v>
      </c>
      <c r="F37" s="27"/>
      <c r="G37" s="106">
        <f t="shared" si="12"/>
        <v>0</v>
      </c>
      <c r="H37" s="39"/>
      <c r="I37" s="129"/>
      <c r="J37" s="126"/>
      <c r="K37" s="2"/>
      <c r="L37" s="3"/>
      <c r="M37" s="25"/>
      <c r="N37" s="25"/>
      <c r="O37" s="27"/>
      <c r="P37" s="106">
        <f t="shared" si="13"/>
        <v>0</v>
      </c>
      <c r="Q37" s="39"/>
      <c r="R37" s="12" t="e">
        <f t="shared" si="14"/>
        <v>#DIV/0!</v>
      </c>
      <c r="S37" s="13"/>
    </row>
    <row r="38" spans="1:19" ht="13.8" x14ac:dyDescent="0.25">
      <c r="A38" s="1"/>
      <c r="B38" s="2"/>
      <c r="C38" s="3"/>
      <c r="D38" s="25"/>
      <c r="E38" s="25">
        <f>'Bgt template&amp;examples (main IP)'!F38</f>
        <v>0</v>
      </c>
      <c r="F38" s="27"/>
      <c r="G38" s="106">
        <f t="shared" si="12"/>
        <v>0</v>
      </c>
      <c r="H38" s="39"/>
      <c r="I38" s="129"/>
      <c r="J38" s="126"/>
      <c r="K38" s="2"/>
      <c r="L38" s="3"/>
      <c r="M38" s="25"/>
      <c r="N38" s="25"/>
      <c r="O38" s="27"/>
      <c r="P38" s="106">
        <f t="shared" si="13"/>
        <v>0</v>
      </c>
      <c r="Q38" s="39"/>
      <c r="R38" s="12" t="e">
        <f t="shared" si="14"/>
        <v>#DIV/0!</v>
      </c>
      <c r="S38" s="13"/>
    </row>
    <row r="39" spans="1:19" ht="13.8" x14ac:dyDescent="0.25">
      <c r="A39" s="1"/>
      <c r="B39" s="2"/>
      <c r="C39" s="3"/>
      <c r="D39" s="25"/>
      <c r="E39" s="25">
        <f>'Bgt template&amp;examples (main IP)'!F39</f>
        <v>0</v>
      </c>
      <c r="F39" s="27"/>
      <c r="G39" s="106">
        <f t="shared" si="12"/>
        <v>0</v>
      </c>
      <c r="H39" s="39"/>
      <c r="I39" s="129"/>
      <c r="J39" s="126"/>
      <c r="K39" s="2"/>
      <c r="L39" s="3"/>
      <c r="M39" s="25"/>
      <c r="N39" s="25"/>
      <c r="O39" s="27"/>
      <c r="P39" s="106">
        <f t="shared" si="13"/>
        <v>0</v>
      </c>
      <c r="Q39" s="39"/>
      <c r="R39" s="12" t="e">
        <f t="shared" si="14"/>
        <v>#DIV/0!</v>
      </c>
      <c r="S39" s="13"/>
    </row>
    <row r="40" spans="1:19" ht="13.8" x14ac:dyDescent="0.25">
      <c r="A40" s="52" t="s">
        <v>91</v>
      </c>
      <c r="B40" s="53" t="s">
        <v>64</v>
      </c>
      <c r="C40" s="54" t="s">
        <v>64</v>
      </c>
      <c r="D40" s="53"/>
      <c r="E40" s="53"/>
      <c r="F40" s="54" t="s">
        <v>64</v>
      </c>
      <c r="G40" s="105">
        <f>SUBTOTAL(9,G36:G39)</f>
        <v>0</v>
      </c>
      <c r="H40" s="40"/>
      <c r="I40" s="131">
        <f>SUBTOTAL(9,I36:I39)</f>
        <v>0</v>
      </c>
      <c r="J40" s="109"/>
      <c r="K40" s="53" t="s">
        <v>64</v>
      </c>
      <c r="L40" s="54" t="s">
        <v>64</v>
      </c>
      <c r="M40" s="53"/>
      <c r="N40" s="53"/>
      <c r="O40" s="54" t="s">
        <v>64</v>
      </c>
      <c r="P40" s="105">
        <f>SUBTOTAL(9,P36:P39)</f>
        <v>0</v>
      </c>
      <c r="Q40" s="40"/>
      <c r="R40" s="107" t="e">
        <f t="shared" si="14"/>
        <v>#DIV/0!</v>
      </c>
      <c r="S40" s="108"/>
    </row>
    <row r="41" spans="1:19" ht="13.2" customHeight="1" x14ac:dyDescent="0.25">
      <c r="A41" s="552" t="s">
        <v>158</v>
      </c>
      <c r="B41" s="524"/>
      <c r="C41" s="524"/>
      <c r="D41" s="524"/>
      <c r="E41" s="524"/>
      <c r="F41" s="524"/>
      <c r="G41" s="524"/>
      <c r="H41" s="48"/>
      <c r="I41" s="135"/>
      <c r="J41" s="48"/>
      <c r="K41" s="140"/>
      <c r="L41" s="136"/>
      <c r="M41" s="136"/>
      <c r="N41" s="136"/>
      <c r="O41" s="136"/>
      <c r="P41" s="136"/>
      <c r="Q41" s="48"/>
      <c r="R41" s="136"/>
      <c r="S41" s="151"/>
    </row>
    <row r="42" spans="1:19" ht="13.8" x14ac:dyDescent="0.25">
      <c r="A42" s="1"/>
      <c r="B42" s="2"/>
      <c r="C42" s="3"/>
      <c r="D42" s="25"/>
      <c r="E42" s="25" t="str">
        <f>'Bgt template&amp;examples (main IP)'!F42</f>
        <v>Months</v>
      </c>
      <c r="F42" s="27"/>
      <c r="G42" s="106">
        <f t="shared" ref="G42:G45" si="15">B42*C42*D42*F42</f>
        <v>0</v>
      </c>
      <c r="H42" s="39"/>
      <c r="I42" s="129"/>
      <c r="J42" s="126"/>
      <c r="K42" s="2"/>
      <c r="L42" s="3"/>
      <c r="M42" s="25"/>
      <c r="N42" s="25"/>
      <c r="O42" s="27"/>
      <c r="P42" s="106">
        <f t="shared" ref="P42:P45" si="16">K42*L42*M42*O42</f>
        <v>0</v>
      </c>
      <c r="Q42" s="39"/>
      <c r="R42" s="12" t="e">
        <f t="shared" ref="R42:R46" si="17">(P42-G42)/G42</f>
        <v>#DIV/0!</v>
      </c>
      <c r="S42" s="13"/>
    </row>
    <row r="43" spans="1:19" ht="13.8" x14ac:dyDescent="0.25">
      <c r="A43" s="1"/>
      <c r="B43" s="2"/>
      <c r="C43" s="3"/>
      <c r="D43" s="25"/>
      <c r="E43" s="25">
        <f>'Bgt template&amp;examples (main IP)'!F43</f>
        <v>0</v>
      </c>
      <c r="F43" s="27"/>
      <c r="G43" s="106">
        <f t="shared" si="15"/>
        <v>0</v>
      </c>
      <c r="H43" s="39"/>
      <c r="I43" s="129"/>
      <c r="J43" s="126"/>
      <c r="K43" s="2"/>
      <c r="L43" s="3"/>
      <c r="M43" s="25"/>
      <c r="N43" s="25"/>
      <c r="O43" s="27"/>
      <c r="P43" s="106">
        <f t="shared" si="16"/>
        <v>0</v>
      </c>
      <c r="Q43" s="39"/>
      <c r="R43" s="12" t="e">
        <f t="shared" si="17"/>
        <v>#DIV/0!</v>
      </c>
      <c r="S43" s="13"/>
    </row>
    <row r="44" spans="1:19" ht="13.8" x14ac:dyDescent="0.25">
      <c r="A44" s="1"/>
      <c r="B44" s="2"/>
      <c r="C44" s="3"/>
      <c r="D44" s="25"/>
      <c r="E44" s="25">
        <f>'Bgt template&amp;examples (main IP)'!F44</f>
        <v>0</v>
      </c>
      <c r="F44" s="27"/>
      <c r="G44" s="106">
        <f t="shared" si="15"/>
        <v>0</v>
      </c>
      <c r="H44" s="39"/>
      <c r="I44" s="129"/>
      <c r="J44" s="126"/>
      <c r="K44" s="2"/>
      <c r="L44" s="3"/>
      <c r="M44" s="25"/>
      <c r="N44" s="25"/>
      <c r="O44" s="27"/>
      <c r="P44" s="106">
        <f t="shared" si="16"/>
        <v>0</v>
      </c>
      <c r="Q44" s="39"/>
      <c r="R44" s="12" t="e">
        <f t="shared" si="17"/>
        <v>#DIV/0!</v>
      </c>
      <c r="S44" s="13"/>
    </row>
    <row r="45" spans="1:19" ht="13.8" x14ac:dyDescent="0.25">
      <c r="A45" s="1"/>
      <c r="B45" s="2"/>
      <c r="C45" s="3"/>
      <c r="D45" s="25"/>
      <c r="E45" s="25">
        <f>'Bgt template&amp;examples (main IP)'!F45</f>
        <v>0</v>
      </c>
      <c r="F45" s="27"/>
      <c r="G45" s="106">
        <f t="shared" si="15"/>
        <v>0</v>
      </c>
      <c r="H45" s="39"/>
      <c r="I45" s="129"/>
      <c r="J45" s="126"/>
      <c r="K45" s="2"/>
      <c r="L45" s="3"/>
      <c r="M45" s="25"/>
      <c r="N45" s="25"/>
      <c r="O45" s="27"/>
      <c r="P45" s="106">
        <f t="shared" si="16"/>
        <v>0</v>
      </c>
      <c r="Q45" s="39"/>
      <c r="R45" s="12" t="e">
        <f t="shared" si="17"/>
        <v>#DIV/0!</v>
      </c>
      <c r="S45" s="13"/>
    </row>
    <row r="46" spans="1:19" ht="13.8" x14ac:dyDescent="0.25">
      <c r="A46" s="52" t="s">
        <v>97</v>
      </c>
      <c r="B46" s="53" t="s">
        <v>64</v>
      </c>
      <c r="C46" s="54" t="s">
        <v>64</v>
      </c>
      <c r="D46" s="53"/>
      <c r="E46" s="53"/>
      <c r="F46" s="54" t="s">
        <v>64</v>
      </c>
      <c r="G46" s="105">
        <f>SUBTOTAL(9,G42:G45)</f>
        <v>0</v>
      </c>
      <c r="H46" s="40"/>
      <c r="I46" s="131">
        <f>SUBTOTAL(9,I42:I45)</f>
        <v>0</v>
      </c>
      <c r="J46" s="109"/>
      <c r="K46" s="53" t="s">
        <v>64</v>
      </c>
      <c r="L46" s="54" t="s">
        <v>64</v>
      </c>
      <c r="M46" s="53"/>
      <c r="N46" s="53"/>
      <c r="O46" s="54" t="s">
        <v>64</v>
      </c>
      <c r="P46" s="105">
        <f>SUBTOTAL(9,P42:P45)</f>
        <v>0</v>
      </c>
      <c r="Q46" s="40"/>
      <c r="R46" s="107" t="e">
        <f t="shared" si="17"/>
        <v>#DIV/0!</v>
      </c>
      <c r="S46" s="108"/>
    </row>
    <row r="47" spans="1:19" ht="13.2" customHeight="1" x14ac:dyDescent="0.25">
      <c r="A47" s="552" t="s">
        <v>159</v>
      </c>
      <c r="B47" s="524"/>
      <c r="C47" s="524"/>
      <c r="D47" s="524"/>
      <c r="E47" s="524"/>
      <c r="F47" s="524"/>
      <c r="G47" s="561"/>
      <c r="H47" s="48"/>
      <c r="I47" s="135"/>
      <c r="J47" s="48"/>
      <c r="K47" s="140"/>
      <c r="L47" s="136"/>
      <c r="M47" s="136"/>
      <c r="N47" s="136"/>
      <c r="O47" s="136"/>
      <c r="P47" s="136"/>
      <c r="Q47" s="48"/>
      <c r="R47" s="136"/>
      <c r="S47" s="151"/>
    </row>
    <row r="48" spans="1:19" ht="13.8" x14ac:dyDescent="0.25">
      <c r="A48" s="1"/>
      <c r="B48" s="2"/>
      <c r="C48" s="3"/>
      <c r="D48" s="25"/>
      <c r="E48" s="25" t="str">
        <f>'Bgt template&amp;examples (main IP)'!F48</f>
        <v>Months</v>
      </c>
      <c r="F48" s="27"/>
      <c r="G48" s="106">
        <f t="shared" ref="G48:G51" si="18">B48*C48*D48*F48</f>
        <v>0</v>
      </c>
      <c r="H48" s="39"/>
      <c r="I48" s="129"/>
      <c r="J48" s="126"/>
      <c r="K48" s="2"/>
      <c r="L48" s="3"/>
      <c r="M48" s="25"/>
      <c r="N48" s="25"/>
      <c r="O48" s="27"/>
      <c r="P48" s="106">
        <f t="shared" ref="P48:P51" si="19">K48*L48*M48*O48</f>
        <v>0</v>
      </c>
      <c r="Q48" s="39"/>
      <c r="R48" s="12" t="e">
        <f t="shared" ref="R48:R53" si="20">(P48-G48)/G48</f>
        <v>#DIV/0!</v>
      </c>
      <c r="S48" s="13"/>
    </row>
    <row r="49" spans="1:19" ht="13.8" x14ac:dyDescent="0.25">
      <c r="A49" s="1"/>
      <c r="B49" s="2"/>
      <c r="C49" s="3"/>
      <c r="D49" s="25"/>
      <c r="E49" s="25" t="str">
        <f>'Bgt template&amp;examples (main IP)'!F49</f>
        <v>Months</v>
      </c>
      <c r="F49" s="27"/>
      <c r="G49" s="106">
        <f t="shared" si="18"/>
        <v>0</v>
      </c>
      <c r="H49" s="39"/>
      <c r="I49" s="129"/>
      <c r="J49" s="126"/>
      <c r="K49" s="2"/>
      <c r="L49" s="3"/>
      <c r="M49" s="25"/>
      <c r="N49" s="25"/>
      <c r="O49" s="27"/>
      <c r="P49" s="106">
        <f t="shared" si="19"/>
        <v>0</v>
      </c>
      <c r="Q49" s="39"/>
      <c r="R49" s="12" t="e">
        <f t="shared" si="20"/>
        <v>#DIV/0!</v>
      </c>
      <c r="S49" s="13"/>
    </row>
    <row r="50" spans="1:19" ht="13.8" x14ac:dyDescent="0.25">
      <c r="A50" s="1"/>
      <c r="B50" s="2"/>
      <c r="C50" s="3"/>
      <c r="D50" s="25"/>
      <c r="E50" s="25">
        <f>'Bgt template&amp;examples (main IP)'!F50</f>
        <v>0</v>
      </c>
      <c r="F50" s="27"/>
      <c r="G50" s="106">
        <f t="shared" si="18"/>
        <v>0</v>
      </c>
      <c r="H50" s="39"/>
      <c r="I50" s="129"/>
      <c r="J50" s="126"/>
      <c r="K50" s="2"/>
      <c r="L50" s="3"/>
      <c r="M50" s="25"/>
      <c r="N50" s="25"/>
      <c r="O50" s="27"/>
      <c r="P50" s="106">
        <f t="shared" si="19"/>
        <v>0</v>
      </c>
      <c r="Q50" s="39"/>
      <c r="R50" s="12" t="e">
        <f t="shared" si="20"/>
        <v>#DIV/0!</v>
      </c>
      <c r="S50" s="13"/>
    </row>
    <row r="51" spans="1:19" ht="13.8" x14ac:dyDescent="0.25">
      <c r="A51" s="1"/>
      <c r="B51" s="2"/>
      <c r="C51" s="3"/>
      <c r="D51" s="25"/>
      <c r="E51" s="25">
        <f>'Bgt template&amp;examples (main IP)'!F51</f>
        <v>0</v>
      </c>
      <c r="F51" s="27"/>
      <c r="G51" s="106">
        <f t="shared" si="18"/>
        <v>0</v>
      </c>
      <c r="H51" s="39"/>
      <c r="I51" s="129"/>
      <c r="J51" s="126"/>
      <c r="K51" s="2"/>
      <c r="L51" s="3"/>
      <c r="M51" s="25"/>
      <c r="N51" s="25"/>
      <c r="O51" s="27"/>
      <c r="P51" s="106">
        <f t="shared" si="19"/>
        <v>0</v>
      </c>
      <c r="Q51" s="39"/>
      <c r="R51" s="12" t="e">
        <f t="shared" si="20"/>
        <v>#DIV/0!</v>
      </c>
      <c r="S51" s="13"/>
    </row>
    <row r="52" spans="1:19" ht="13.8" x14ac:dyDescent="0.25">
      <c r="A52" s="52" t="s">
        <v>103</v>
      </c>
      <c r="B52" s="53" t="s">
        <v>64</v>
      </c>
      <c r="C52" s="54" t="s">
        <v>64</v>
      </c>
      <c r="D52" s="53"/>
      <c r="E52" s="53"/>
      <c r="F52" s="54" t="s">
        <v>64</v>
      </c>
      <c r="G52" s="105">
        <f>SUBTOTAL(9,G48:G51)</f>
        <v>0</v>
      </c>
      <c r="H52" s="40"/>
      <c r="I52" s="131">
        <f>SUBTOTAL(9,I48:I51)</f>
        <v>0</v>
      </c>
      <c r="J52" s="109"/>
      <c r="K52" s="53" t="s">
        <v>64</v>
      </c>
      <c r="L52" s="54" t="s">
        <v>64</v>
      </c>
      <c r="M52" s="53"/>
      <c r="N52" s="53"/>
      <c r="O52" s="54" t="s">
        <v>64</v>
      </c>
      <c r="P52" s="105">
        <f>SUBTOTAL(9,P48:P51)</f>
        <v>0</v>
      </c>
      <c r="Q52" s="40"/>
      <c r="R52" s="107" t="e">
        <f t="shared" si="20"/>
        <v>#DIV/0!</v>
      </c>
      <c r="S52" s="108"/>
    </row>
    <row r="53" spans="1:19" ht="13.8" x14ac:dyDescent="0.25">
      <c r="A53" s="110" t="s">
        <v>27</v>
      </c>
      <c r="B53" s="554"/>
      <c r="C53" s="553"/>
      <c r="D53" s="111"/>
      <c r="E53" s="111"/>
      <c r="F53" s="112"/>
      <c r="G53" s="113">
        <f>G16+G22+G28+G34+G40+G46+G52</f>
        <v>62400</v>
      </c>
      <c r="H53" s="41"/>
      <c r="I53" s="132">
        <f>I16+I22+I28+I34+I40+I46+I52</f>
        <v>30000</v>
      </c>
      <c r="J53" s="41"/>
      <c r="K53" s="557"/>
      <c r="L53" s="553"/>
      <c r="M53" s="111"/>
      <c r="N53" s="111"/>
      <c r="O53" s="112"/>
      <c r="P53" s="113">
        <f>P16+P22+P28+P34+P40+P46+P52</f>
        <v>69220</v>
      </c>
      <c r="Q53" s="41"/>
      <c r="R53" s="149">
        <f t="shared" si="20"/>
        <v>0.1092948717948718</v>
      </c>
      <c r="S53" s="108"/>
    </row>
    <row r="54" spans="1:19" ht="13.8" x14ac:dyDescent="0.25">
      <c r="A54" s="552" t="s">
        <v>160</v>
      </c>
      <c r="B54" s="524"/>
      <c r="C54" s="553"/>
      <c r="D54" s="114"/>
      <c r="E54" s="114"/>
      <c r="F54" s="115"/>
      <c r="G54" s="397">
        <f>'Bgt template&amp;examples (main IP)'!H55</f>
        <v>7.0000000000000007E-2</v>
      </c>
      <c r="H54" s="42"/>
      <c r="I54" s="130">
        <v>7.0000000000000007E-2</v>
      </c>
      <c r="J54" s="42"/>
      <c r="K54" s="43"/>
      <c r="L54" s="15"/>
      <c r="M54" s="44"/>
      <c r="N54" s="44"/>
      <c r="O54" s="45"/>
      <c r="P54" s="14">
        <v>7.0000000000000007E-2</v>
      </c>
      <c r="Q54" s="42"/>
      <c r="R54" s="16">
        <v>7.0000000000000007E-2</v>
      </c>
      <c r="S54" s="46"/>
    </row>
    <row r="55" spans="1:19" ht="13.8" x14ac:dyDescent="0.25">
      <c r="A55" s="110" t="s">
        <v>106</v>
      </c>
      <c r="B55" s="116"/>
      <c r="C55" s="116"/>
      <c r="D55" s="117"/>
      <c r="E55" s="117"/>
      <c r="F55" s="118"/>
      <c r="G55" s="113">
        <f>G53*G54</f>
        <v>4368</v>
      </c>
      <c r="H55" s="47"/>
      <c r="I55" s="132">
        <f>I53*I54</f>
        <v>2100</v>
      </c>
      <c r="J55" s="47"/>
      <c r="K55" s="141"/>
      <c r="L55" s="116"/>
      <c r="M55" s="117"/>
      <c r="N55" s="117"/>
      <c r="O55" s="118"/>
      <c r="P55" s="113">
        <f>P53*P54</f>
        <v>4845.4000000000005</v>
      </c>
      <c r="Q55" s="47"/>
      <c r="R55" s="149">
        <f t="shared" ref="R55:R56" si="21">(P55-G55)/G55</f>
        <v>0.10929487179487192</v>
      </c>
      <c r="S55" s="108"/>
    </row>
    <row r="56" spans="1:19" ht="14.4" thickBot="1" x14ac:dyDescent="0.3">
      <c r="A56" s="119" t="s">
        <v>29</v>
      </c>
      <c r="B56" s="120"/>
      <c r="C56" s="120"/>
      <c r="D56" s="121"/>
      <c r="E56" s="121"/>
      <c r="F56" s="122"/>
      <c r="G56" s="123">
        <f>G53+G55</f>
        <v>66768</v>
      </c>
      <c r="H56" s="17"/>
      <c r="I56" s="133">
        <f>I53+I55</f>
        <v>32100</v>
      </c>
      <c r="J56" s="17"/>
      <c r="K56" s="142"/>
      <c r="L56" s="120"/>
      <c r="M56" s="121"/>
      <c r="N56" s="121"/>
      <c r="O56" s="122"/>
      <c r="P56" s="123">
        <f>P53+P55</f>
        <v>74065.399999999994</v>
      </c>
      <c r="Q56" s="17"/>
      <c r="R56" s="221">
        <f t="shared" si="21"/>
        <v>0.10929487179487171</v>
      </c>
      <c r="S56" s="150"/>
    </row>
    <row r="57" spans="1:19" x14ac:dyDescent="0.25">
      <c r="A57" s="155"/>
      <c r="B57" s="155"/>
      <c r="C57" s="155"/>
      <c r="D57" s="156"/>
      <c r="E57" s="156"/>
      <c r="F57" s="157"/>
      <c r="G57" s="158"/>
      <c r="H57" s="158"/>
      <c r="I57" s="155"/>
      <c r="J57" s="158"/>
      <c r="K57" s="155"/>
      <c r="L57" s="155"/>
      <c r="M57" s="156"/>
      <c r="N57" s="156"/>
      <c r="O57" s="157"/>
      <c r="P57" s="158"/>
      <c r="Q57" s="158"/>
      <c r="R57" s="155"/>
      <c r="S57" s="229"/>
    </row>
    <row r="58" spans="1:19" x14ac:dyDescent="0.25">
      <c r="A58" s="159"/>
      <c r="B58" s="159"/>
      <c r="C58" s="159"/>
      <c r="D58" s="171"/>
      <c r="E58" s="171"/>
      <c r="F58" s="160"/>
      <c r="G58" s="159"/>
      <c r="H58" s="159"/>
      <c r="I58" s="159"/>
      <c r="J58" s="159"/>
      <c r="K58" s="159"/>
      <c r="L58" s="159"/>
      <c r="M58" s="171"/>
      <c r="N58" s="171"/>
      <c r="O58" s="160"/>
      <c r="P58" s="159"/>
      <c r="Q58" s="159"/>
      <c r="R58" s="159"/>
      <c r="S58" s="230"/>
    </row>
  </sheetData>
  <mergeCells count="22">
    <mergeCell ref="B3:D3"/>
    <mergeCell ref="B1:D1"/>
    <mergeCell ref="B2:D2"/>
    <mergeCell ref="A11:G11"/>
    <mergeCell ref="A17:G17"/>
    <mergeCell ref="A8:S8"/>
    <mergeCell ref="A7:S7"/>
    <mergeCell ref="K2:M2"/>
    <mergeCell ref="K1:M1"/>
    <mergeCell ref="K3:M3"/>
    <mergeCell ref="K4:M4"/>
    <mergeCell ref="A54:C54"/>
    <mergeCell ref="B53:C53"/>
    <mergeCell ref="B4:D4"/>
    <mergeCell ref="K53:L53"/>
    <mergeCell ref="K5:M5"/>
    <mergeCell ref="B5:D5"/>
    <mergeCell ref="A23:G23"/>
    <mergeCell ref="A29:G29"/>
    <mergeCell ref="A35:G35"/>
    <mergeCell ref="A41:G41"/>
    <mergeCell ref="A47:G47"/>
  </mergeCells>
  <pageMargins left="0.7" right="0.7" top="0.75" bottom="0.75" header="0.3" footer="0.3"/>
  <pageSetup scale="4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C1000"/>
  <sheetViews>
    <sheetView workbookViewId="0"/>
  </sheetViews>
  <sheetFormatPr defaultColWidth="14.44140625" defaultRowHeight="15" customHeight="1" x14ac:dyDescent="0.25"/>
  <cols>
    <col min="1" max="2" width="9.109375" customWidth="1"/>
    <col min="3" max="3" width="15.44140625" customWidth="1"/>
    <col min="4" max="13" width="9.109375" customWidth="1"/>
    <col min="14" max="26" width="17.33203125" customWidth="1"/>
  </cols>
  <sheetData>
    <row r="1" spans="3:3" ht="12.75" customHeight="1" x14ac:dyDescent="0.25">
      <c r="C1" s="18"/>
    </row>
    <row r="2" spans="3:3" ht="12.75" customHeight="1" x14ac:dyDescent="0.25">
      <c r="C2" s="18"/>
    </row>
    <row r="3" spans="3:3" ht="12.75" customHeight="1" x14ac:dyDescent="0.25">
      <c r="C3" s="18" t="s">
        <v>60</v>
      </c>
    </row>
    <row r="4" spans="3:3" ht="12.75" customHeight="1" x14ac:dyDescent="0.25">
      <c r="C4" s="18" t="s">
        <v>90</v>
      </c>
    </row>
    <row r="5" spans="3:3" ht="12.75" customHeight="1" x14ac:dyDescent="0.25">
      <c r="C5" s="18" t="s">
        <v>161</v>
      </c>
    </row>
    <row r="6" spans="3:3" ht="12.75" customHeight="1" x14ac:dyDescent="0.25">
      <c r="C6" s="18"/>
    </row>
    <row r="7" spans="3:3" ht="12.75" customHeight="1" x14ac:dyDescent="0.25">
      <c r="C7" s="18"/>
    </row>
    <row r="8" spans="3:3" ht="12.75" customHeight="1" x14ac:dyDescent="0.25">
      <c r="C8" s="18"/>
    </row>
    <row r="9" spans="3:3" ht="12.75" customHeight="1" x14ac:dyDescent="0.25">
      <c r="C9" s="18"/>
    </row>
    <row r="10" spans="3:3" ht="12.75" customHeight="1" x14ac:dyDescent="0.25">
      <c r="C10" s="18"/>
    </row>
    <row r="11" spans="3:3" ht="12.75" customHeight="1" x14ac:dyDescent="0.25">
      <c r="C11" s="18"/>
    </row>
    <row r="12" spans="3:3" ht="12.75" customHeight="1" x14ac:dyDescent="0.25">
      <c r="C12" s="18"/>
    </row>
    <row r="13" spans="3:3" ht="12.75" customHeight="1" x14ac:dyDescent="0.25">
      <c r="C13" s="18"/>
    </row>
    <row r="14" spans="3:3" ht="12.75" customHeight="1" x14ac:dyDescent="0.25">
      <c r="C14" s="18"/>
    </row>
    <row r="15" spans="3:3" ht="12.75" customHeight="1" x14ac:dyDescent="0.25">
      <c r="C15" s="18"/>
    </row>
    <row r="16" spans="3:3" ht="12.75" customHeight="1" x14ac:dyDescent="0.25">
      <c r="C16" s="18"/>
    </row>
    <row r="17" spans="3:3" ht="12.75" customHeight="1" x14ac:dyDescent="0.25">
      <c r="C17" s="18"/>
    </row>
    <row r="18" spans="3:3" ht="12.75" customHeight="1" x14ac:dyDescent="0.25">
      <c r="C18" s="18"/>
    </row>
    <row r="19" spans="3:3" ht="12.75" customHeight="1" x14ac:dyDescent="0.25">
      <c r="C19" s="18"/>
    </row>
    <row r="20" spans="3:3" ht="12.75" customHeight="1" x14ac:dyDescent="0.25">
      <c r="C20" s="18"/>
    </row>
    <row r="21" spans="3:3" ht="12.75" customHeight="1" x14ac:dyDescent="0.25">
      <c r="C21" s="18"/>
    </row>
    <row r="22" spans="3:3" ht="13.2" x14ac:dyDescent="0.25"/>
    <row r="23" spans="3:3" ht="13.2" x14ac:dyDescent="0.25"/>
    <row r="24" spans="3:3" ht="13.2" x14ac:dyDescent="0.25"/>
    <row r="25" spans="3:3" ht="13.2" x14ac:dyDescent="0.25"/>
    <row r="26" spans="3:3" ht="13.2" x14ac:dyDescent="0.25"/>
    <row r="27" spans="3:3" ht="13.2" x14ac:dyDescent="0.25"/>
    <row r="28" spans="3:3" ht="13.2" x14ac:dyDescent="0.25"/>
    <row r="29" spans="3:3" ht="13.2" x14ac:dyDescent="0.25"/>
    <row r="30" spans="3:3" ht="13.2" x14ac:dyDescent="0.25"/>
    <row r="31" spans="3:3" ht="13.2" x14ac:dyDescent="0.25"/>
    <row r="32" spans="3:3" ht="13.2" x14ac:dyDescent="0.25"/>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row r="57" ht="13.2" x14ac:dyDescent="0.25"/>
    <row r="58" ht="13.2" x14ac:dyDescent="0.25"/>
    <row r="59" ht="13.2" x14ac:dyDescent="0.25"/>
    <row r="60" ht="13.2" x14ac:dyDescent="0.25"/>
    <row r="61" ht="13.2" x14ac:dyDescent="0.25"/>
    <row r="62" ht="13.2" x14ac:dyDescent="0.25"/>
    <row r="63" ht="13.2" x14ac:dyDescent="0.25"/>
    <row r="64"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row r="144" ht="13.2" x14ac:dyDescent="0.25"/>
    <row r="145" ht="13.2" x14ac:dyDescent="0.25"/>
    <row r="146" ht="13.2" x14ac:dyDescent="0.25"/>
    <row r="147" ht="13.2" x14ac:dyDescent="0.25"/>
    <row r="148" ht="13.2" x14ac:dyDescent="0.25"/>
    <row r="149" ht="13.2" x14ac:dyDescent="0.25"/>
    <row r="150" ht="13.2" x14ac:dyDescent="0.25"/>
    <row r="151" ht="13.2" x14ac:dyDescent="0.25"/>
    <row r="152" ht="13.2" x14ac:dyDescent="0.25"/>
    <row r="153" ht="13.2" x14ac:dyDescent="0.25"/>
    <row r="154" ht="13.2" x14ac:dyDescent="0.25"/>
    <row r="155" ht="13.2" x14ac:dyDescent="0.25"/>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ht="13.2" x14ac:dyDescent="0.25"/>
    <row r="178" ht="13.2" x14ac:dyDescent="0.25"/>
    <row r="179" ht="13.2" x14ac:dyDescent="0.25"/>
    <row r="180" ht="13.2" x14ac:dyDescent="0.25"/>
    <row r="181" ht="13.2" x14ac:dyDescent="0.25"/>
    <row r="182" ht="13.2" x14ac:dyDescent="0.25"/>
    <row r="183" ht="13.2" x14ac:dyDescent="0.25"/>
    <row r="184" ht="13.2" x14ac:dyDescent="0.25"/>
    <row r="185" ht="13.2" x14ac:dyDescent="0.25"/>
    <row r="186" ht="13.2" x14ac:dyDescent="0.25"/>
    <row r="187" ht="13.2" x14ac:dyDescent="0.25"/>
    <row r="188" ht="13.2" x14ac:dyDescent="0.25"/>
    <row r="189" ht="13.2" x14ac:dyDescent="0.25"/>
    <row r="190" ht="13.2" x14ac:dyDescent="0.25"/>
    <row r="191" ht="13.2" x14ac:dyDescent="0.25"/>
    <row r="192" ht="13.2" x14ac:dyDescent="0.25"/>
    <row r="193" ht="13.2" x14ac:dyDescent="0.25"/>
    <row r="194" ht="13.2" x14ac:dyDescent="0.25"/>
    <row r="195" ht="13.2" x14ac:dyDescent="0.25"/>
    <row r="196" ht="13.2" x14ac:dyDescent="0.25"/>
    <row r="197" ht="13.2" x14ac:dyDescent="0.25"/>
    <row r="198" ht="13.2" x14ac:dyDescent="0.25"/>
    <row r="199" ht="13.2" x14ac:dyDescent="0.25"/>
    <row r="200" ht="13.2" x14ac:dyDescent="0.25"/>
    <row r="201" ht="13.2" x14ac:dyDescent="0.25"/>
    <row r="202" ht="13.2" x14ac:dyDescent="0.25"/>
    <row r="203" ht="13.2" x14ac:dyDescent="0.25"/>
    <row r="204" ht="13.2" x14ac:dyDescent="0.25"/>
    <row r="205" ht="13.2" x14ac:dyDescent="0.25"/>
    <row r="206" ht="13.2" x14ac:dyDescent="0.25"/>
    <row r="207" ht="13.2" x14ac:dyDescent="0.25"/>
    <row r="208" ht="13.2" x14ac:dyDescent="0.25"/>
    <row r="209" ht="13.2" x14ac:dyDescent="0.25"/>
    <row r="210" ht="13.2" x14ac:dyDescent="0.25"/>
    <row r="211" ht="13.2" x14ac:dyDescent="0.25"/>
    <row r="212" ht="13.2" x14ac:dyDescent="0.25"/>
    <row r="213" ht="13.2" x14ac:dyDescent="0.25"/>
    <row r="214" ht="13.2" x14ac:dyDescent="0.25"/>
    <row r="215" ht="13.2" x14ac:dyDescent="0.25"/>
    <row r="216" ht="13.2" x14ac:dyDescent="0.25"/>
    <row r="217" ht="13.2" x14ac:dyDescent="0.25"/>
    <row r="218" ht="13.2" x14ac:dyDescent="0.25"/>
    <row r="219" ht="13.2" x14ac:dyDescent="0.25"/>
    <row r="220" ht="13.2" x14ac:dyDescent="0.25"/>
    <row r="221" ht="13.2" x14ac:dyDescent="0.25"/>
    <row r="222" ht="13.2" x14ac:dyDescent="0.25"/>
    <row r="223" ht="13.2" x14ac:dyDescent="0.25"/>
    <row r="224" ht="13.2" x14ac:dyDescent="0.25"/>
    <row r="225" ht="13.2" x14ac:dyDescent="0.25"/>
    <row r="226" ht="13.2" x14ac:dyDescent="0.25"/>
    <row r="227" ht="13.2" x14ac:dyDescent="0.25"/>
    <row r="228" ht="13.2" x14ac:dyDescent="0.25"/>
    <row r="229" ht="13.2" x14ac:dyDescent="0.25"/>
    <row r="230" ht="13.2" x14ac:dyDescent="0.25"/>
    <row r="231" ht="13.2" x14ac:dyDescent="0.25"/>
    <row r="232" ht="13.2" x14ac:dyDescent="0.25"/>
    <row r="233" ht="13.2" x14ac:dyDescent="0.25"/>
    <row r="234" ht="13.2" x14ac:dyDescent="0.25"/>
    <row r="235" ht="13.2" x14ac:dyDescent="0.25"/>
    <row r="236" ht="13.2" x14ac:dyDescent="0.25"/>
    <row r="237" ht="13.2" x14ac:dyDescent="0.25"/>
    <row r="238" ht="13.2" x14ac:dyDescent="0.25"/>
    <row r="239" ht="13.2" x14ac:dyDescent="0.25"/>
    <row r="240" ht="13.2" x14ac:dyDescent="0.25"/>
    <row r="241" ht="13.2" x14ac:dyDescent="0.25"/>
    <row r="242" ht="13.2" x14ac:dyDescent="0.25"/>
    <row r="243" ht="13.2" x14ac:dyDescent="0.25"/>
    <row r="244" ht="13.2" x14ac:dyDescent="0.25"/>
    <row r="245" ht="13.2" x14ac:dyDescent="0.25"/>
    <row r="246" ht="13.2" x14ac:dyDescent="0.25"/>
    <row r="247" ht="13.2" x14ac:dyDescent="0.25"/>
    <row r="248" ht="13.2" x14ac:dyDescent="0.25"/>
    <row r="249" ht="13.2" x14ac:dyDescent="0.25"/>
    <row r="250" ht="13.2" x14ac:dyDescent="0.25"/>
    <row r="251" ht="13.2" x14ac:dyDescent="0.25"/>
    <row r="252" ht="13.2" x14ac:dyDescent="0.25"/>
    <row r="253" ht="13.2" x14ac:dyDescent="0.25"/>
    <row r="254" ht="13.2" x14ac:dyDescent="0.25"/>
    <row r="255" ht="13.2" x14ac:dyDescent="0.25"/>
    <row r="256" ht="13.2" x14ac:dyDescent="0.25"/>
    <row r="257" ht="13.2" x14ac:dyDescent="0.25"/>
    <row r="258" ht="13.2" x14ac:dyDescent="0.25"/>
    <row r="259" ht="13.2" x14ac:dyDescent="0.25"/>
    <row r="260" ht="13.2" x14ac:dyDescent="0.25"/>
    <row r="261" ht="13.2" x14ac:dyDescent="0.25"/>
    <row r="262" ht="13.2" x14ac:dyDescent="0.25"/>
    <row r="263" ht="13.2" x14ac:dyDescent="0.25"/>
    <row r="264" ht="13.2" x14ac:dyDescent="0.25"/>
    <row r="265" ht="13.2" x14ac:dyDescent="0.25"/>
    <row r="266" ht="13.2" x14ac:dyDescent="0.25"/>
    <row r="267" ht="13.2" x14ac:dyDescent="0.25"/>
    <row r="268" ht="13.2" x14ac:dyDescent="0.25"/>
    <row r="269" ht="13.2" x14ac:dyDescent="0.25"/>
    <row r="270" ht="13.2" x14ac:dyDescent="0.25"/>
    <row r="271" ht="13.2" x14ac:dyDescent="0.25"/>
    <row r="272" ht="13.2" x14ac:dyDescent="0.25"/>
    <row r="273" ht="13.2" x14ac:dyDescent="0.25"/>
    <row r="274" ht="13.2" x14ac:dyDescent="0.25"/>
    <row r="275" ht="13.2" x14ac:dyDescent="0.25"/>
    <row r="276" ht="13.2" x14ac:dyDescent="0.25"/>
    <row r="277" ht="13.2" x14ac:dyDescent="0.25"/>
    <row r="278" ht="13.2" x14ac:dyDescent="0.25"/>
    <row r="279" ht="13.2" x14ac:dyDescent="0.25"/>
    <row r="280" ht="13.2" x14ac:dyDescent="0.25"/>
    <row r="281" ht="13.2" x14ac:dyDescent="0.25"/>
    <row r="282" ht="13.2" x14ac:dyDescent="0.25"/>
    <row r="283" ht="13.2" x14ac:dyDescent="0.25"/>
    <row r="284" ht="13.2" x14ac:dyDescent="0.25"/>
    <row r="285" ht="13.2" x14ac:dyDescent="0.25"/>
    <row r="286" ht="13.2" x14ac:dyDescent="0.25"/>
    <row r="287" ht="13.2" x14ac:dyDescent="0.25"/>
    <row r="288" ht="13.2" x14ac:dyDescent="0.25"/>
    <row r="289" ht="13.2" x14ac:dyDescent="0.25"/>
    <row r="290" ht="13.2" x14ac:dyDescent="0.25"/>
    <row r="291" ht="13.2" x14ac:dyDescent="0.25"/>
    <row r="292" ht="13.2" x14ac:dyDescent="0.25"/>
    <row r="293" ht="13.2" x14ac:dyDescent="0.25"/>
    <row r="294" ht="13.2" x14ac:dyDescent="0.25"/>
    <row r="295" ht="13.2" x14ac:dyDescent="0.25"/>
    <row r="296" ht="13.2" x14ac:dyDescent="0.25"/>
    <row r="297" ht="13.2" x14ac:dyDescent="0.25"/>
    <row r="298" ht="13.2" x14ac:dyDescent="0.25"/>
    <row r="299" ht="13.2" x14ac:dyDescent="0.25"/>
    <row r="300" ht="13.2" x14ac:dyDescent="0.25"/>
    <row r="301" ht="13.2" x14ac:dyDescent="0.25"/>
    <row r="302" ht="13.2" x14ac:dyDescent="0.25"/>
    <row r="303" ht="13.2" x14ac:dyDescent="0.25"/>
    <row r="304" ht="13.2" x14ac:dyDescent="0.25"/>
    <row r="305" ht="13.2" x14ac:dyDescent="0.25"/>
    <row r="306" ht="13.2" x14ac:dyDescent="0.25"/>
    <row r="307" ht="13.2" x14ac:dyDescent="0.25"/>
    <row r="308" ht="13.2" x14ac:dyDescent="0.25"/>
    <row r="309" ht="13.2" x14ac:dyDescent="0.25"/>
    <row r="310" ht="13.2" x14ac:dyDescent="0.25"/>
    <row r="311" ht="13.2" x14ac:dyDescent="0.25"/>
    <row r="312" ht="13.2" x14ac:dyDescent="0.25"/>
    <row r="313" ht="13.2" x14ac:dyDescent="0.25"/>
    <row r="314" ht="13.2" x14ac:dyDescent="0.25"/>
    <row r="315" ht="13.2" x14ac:dyDescent="0.25"/>
    <row r="316" ht="13.2" x14ac:dyDescent="0.25"/>
    <row r="317" ht="13.2" x14ac:dyDescent="0.25"/>
    <row r="318" ht="13.2" x14ac:dyDescent="0.25"/>
    <row r="319" ht="13.2" x14ac:dyDescent="0.25"/>
    <row r="320" ht="13.2" x14ac:dyDescent="0.25"/>
    <row r="321" ht="13.2" x14ac:dyDescent="0.25"/>
    <row r="322" ht="13.2" x14ac:dyDescent="0.25"/>
    <row r="323" ht="13.2" x14ac:dyDescent="0.25"/>
    <row r="324" ht="13.2" x14ac:dyDescent="0.25"/>
    <row r="325" ht="13.2" x14ac:dyDescent="0.25"/>
    <row r="326" ht="13.2" x14ac:dyDescent="0.25"/>
    <row r="327" ht="13.2" x14ac:dyDescent="0.25"/>
    <row r="328" ht="13.2" x14ac:dyDescent="0.25"/>
    <row r="329" ht="13.2" x14ac:dyDescent="0.25"/>
    <row r="330" ht="13.2" x14ac:dyDescent="0.25"/>
    <row r="331" ht="13.2" x14ac:dyDescent="0.25"/>
    <row r="332" ht="13.2" x14ac:dyDescent="0.25"/>
    <row r="333" ht="13.2" x14ac:dyDescent="0.25"/>
    <row r="334" ht="13.2" x14ac:dyDescent="0.25"/>
    <row r="335" ht="13.2" x14ac:dyDescent="0.25"/>
    <row r="336" ht="13.2" x14ac:dyDescent="0.25"/>
    <row r="337" ht="13.2" x14ac:dyDescent="0.25"/>
    <row r="338" ht="13.2" x14ac:dyDescent="0.25"/>
    <row r="339" ht="13.2" x14ac:dyDescent="0.25"/>
    <row r="340" ht="13.2" x14ac:dyDescent="0.25"/>
    <row r="341" ht="13.2" x14ac:dyDescent="0.25"/>
    <row r="342" ht="13.2" x14ac:dyDescent="0.25"/>
    <row r="343" ht="13.2" x14ac:dyDescent="0.25"/>
    <row r="344" ht="13.2" x14ac:dyDescent="0.25"/>
    <row r="345" ht="13.2" x14ac:dyDescent="0.25"/>
    <row r="346" ht="13.2" x14ac:dyDescent="0.25"/>
    <row r="347" ht="13.2" x14ac:dyDescent="0.25"/>
    <row r="348" ht="13.2" x14ac:dyDescent="0.25"/>
    <row r="349" ht="13.2" x14ac:dyDescent="0.25"/>
    <row r="350" ht="13.2" x14ac:dyDescent="0.25"/>
    <row r="351" ht="13.2" x14ac:dyDescent="0.25"/>
    <row r="352" ht="13.2" x14ac:dyDescent="0.25"/>
    <row r="353" ht="13.2" x14ac:dyDescent="0.25"/>
    <row r="354" ht="13.2" x14ac:dyDescent="0.25"/>
    <row r="355" ht="13.2" x14ac:dyDescent="0.25"/>
    <row r="356" ht="13.2" x14ac:dyDescent="0.25"/>
    <row r="357" ht="13.2" x14ac:dyDescent="0.25"/>
    <row r="358" ht="13.2" x14ac:dyDescent="0.25"/>
    <row r="359" ht="13.2" x14ac:dyDescent="0.25"/>
    <row r="360" ht="13.2" x14ac:dyDescent="0.25"/>
    <row r="361" ht="13.2" x14ac:dyDescent="0.25"/>
    <row r="362" ht="13.2" x14ac:dyDescent="0.25"/>
    <row r="363" ht="13.2" x14ac:dyDescent="0.25"/>
    <row r="364" ht="13.2" x14ac:dyDescent="0.25"/>
    <row r="365" ht="13.2" x14ac:dyDescent="0.25"/>
    <row r="366" ht="13.2" x14ac:dyDescent="0.25"/>
    <row r="367" ht="13.2" x14ac:dyDescent="0.25"/>
    <row r="368" ht="13.2" x14ac:dyDescent="0.25"/>
    <row r="369" ht="13.2" x14ac:dyDescent="0.25"/>
    <row r="370" ht="13.2" x14ac:dyDescent="0.25"/>
    <row r="371" ht="13.2" x14ac:dyDescent="0.25"/>
    <row r="372" ht="13.2" x14ac:dyDescent="0.25"/>
    <row r="373" ht="13.2" x14ac:dyDescent="0.25"/>
    <row r="374" ht="13.2" x14ac:dyDescent="0.25"/>
    <row r="375" ht="13.2" x14ac:dyDescent="0.25"/>
    <row r="376" ht="13.2" x14ac:dyDescent="0.25"/>
    <row r="377" ht="13.2" x14ac:dyDescent="0.25"/>
    <row r="378" ht="13.2" x14ac:dyDescent="0.25"/>
    <row r="379" ht="13.2" x14ac:dyDescent="0.25"/>
    <row r="380" ht="13.2" x14ac:dyDescent="0.25"/>
    <row r="381" ht="13.2" x14ac:dyDescent="0.25"/>
    <row r="382" ht="13.2" x14ac:dyDescent="0.25"/>
    <row r="383" ht="13.2" x14ac:dyDescent="0.25"/>
    <row r="384" ht="13.2" x14ac:dyDescent="0.25"/>
    <row r="385" ht="13.2" x14ac:dyDescent="0.25"/>
    <row r="386" ht="13.2" x14ac:dyDescent="0.25"/>
    <row r="387" ht="13.2" x14ac:dyDescent="0.25"/>
    <row r="388" ht="13.2" x14ac:dyDescent="0.25"/>
    <row r="389" ht="13.2" x14ac:dyDescent="0.25"/>
    <row r="390" ht="13.2" x14ac:dyDescent="0.25"/>
    <row r="391" ht="13.2" x14ac:dyDescent="0.25"/>
    <row r="392" ht="13.2" x14ac:dyDescent="0.25"/>
    <row r="393" ht="13.2" x14ac:dyDescent="0.25"/>
    <row r="394" ht="13.2" x14ac:dyDescent="0.25"/>
    <row r="395" ht="13.2" x14ac:dyDescent="0.25"/>
    <row r="396" ht="13.2" x14ac:dyDescent="0.25"/>
    <row r="397" ht="13.2" x14ac:dyDescent="0.25"/>
    <row r="398" ht="13.2" x14ac:dyDescent="0.25"/>
    <row r="399" ht="13.2" x14ac:dyDescent="0.25"/>
    <row r="400" ht="13.2" x14ac:dyDescent="0.25"/>
    <row r="401" ht="13.2" x14ac:dyDescent="0.25"/>
    <row r="402" ht="13.2" x14ac:dyDescent="0.25"/>
    <row r="403" ht="13.2" x14ac:dyDescent="0.25"/>
    <row r="404" ht="13.2" x14ac:dyDescent="0.25"/>
    <row r="405" ht="13.2" x14ac:dyDescent="0.25"/>
    <row r="406" ht="13.2" x14ac:dyDescent="0.25"/>
    <row r="407" ht="13.2" x14ac:dyDescent="0.25"/>
    <row r="408" ht="13.2" x14ac:dyDescent="0.25"/>
    <row r="409" ht="13.2" x14ac:dyDescent="0.25"/>
    <row r="410" ht="13.2" x14ac:dyDescent="0.25"/>
    <row r="411" ht="13.2" x14ac:dyDescent="0.25"/>
    <row r="412" ht="13.2" x14ac:dyDescent="0.25"/>
    <row r="413" ht="13.2" x14ac:dyDescent="0.25"/>
    <row r="414" ht="13.2" x14ac:dyDescent="0.25"/>
    <row r="415" ht="13.2" x14ac:dyDescent="0.25"/>
    <row r="416" ht="13.2" x14ac:dyDescent="0.25"/>
    <row r="417" ht="13.2" x14ac:dyDescent="0.25"/>
    <row r="418" ht="13.2" x14ac:dyDescent="0.25"/>
    <row r="419" ht="13.2" x14ac:dyDescent="0.25"/>
    <row r="420" ht="13.2" x14ac:dyDescent="0.25"/>
    <row r="421" ht="13.2" x14ac:dyDescent="0.25"/>
    <row r="422" ht="13.2" x14ac:dyDescent="0.25"/>
    <row r="423" ht="13.2" x14ac:dyDescent="0.25"/>
    <row r="424" ht="13.2" x14ac:dyDescent="0.25"/>
    <row r="425" ht="13.2" x14ac:dyDescent="0.25"/>
    <row r="426" ht="13.2" x14ac:dyDescent="0.25"/>
    <row r="427" ht="13.2" x14ac:dyDescent="0.25"/>
    <row r="428" ht="13.2" x14ac:dyDescent="0.25"/>
    <row r="429" ht="13.2" x14ac:dyDescent="0.25"/>
    <row r="430" ht="13.2" x14ac:dyDescent="0.25"/>
    <row r="431" ht="13.2" x14ac:dyDescent="0.25"/>
    <row r="432" ht="13.2" x14ac:dyDescent="0.25"/>
    <row r="433" ht="13.2" x14ac:dyDescent="0.25"/>
    <row r="434" ht="13.2" x14ac:dyDescent="0.25"/>
    <row r="435" ht="13.2" x14ac:dyDescent="0.25"/>
    <row r="436" ht="13.2" x14ac:dyDescent="0.25"/>
    <row r="437" ht="13.2" x14ac:dyDescent="0.25"/>
    <row r="438" ht="13.2" x14ac:dyDescent="0.25"/>
    <row r="439" ht="13.2" x14ac:dyDescent="0.25"/>
    <row r="440" ht="13.2" x14ac:dyDescent="0.25"/>
    <row r="441" ht="13.2" x14ac:dyDescent="0.25"/>
    <row r="442" ht="13.2" x14ac:dyDescent="0.25"/>
    <row r="443" ht="13.2" x14ac:dyDescent="0.25"/>
    <row r="444" ht="13.2" x14ac:dyDescent="0.25"/>
    <row r="445" ht="13.2" x14ac:dyDescent="0.25"/>
    <row r="446" ht="13.2" x14ac:dyDescent="0.25"/>
    <row r="447" ht="13.2" x14ac:dyDescent="0.25"/>
    <row r="448" ht="13.2" x14ac:dyDescent="0.25"/>
    <row r="449" ht="13.2" x14ac:dyDescent="0.25"/>
    <row r="450" ht="13.2" x14ac:dyDescent="0.25"/>
    <row r="451" ht="13.2" x14ac:dyDescent="0.25"/>
    <row r="452" ht="13.2" x14ac:dyDescent="0.25"/>
    <row r="453" ht="13.2" x14ac:dyDescent="0.25"/>
    <row r="454" ht="13.2" x14ac:dyDescent="0.25"/>
    <row r="455" ht="13.2" x14ac:dyDescent="0.25"/>
    <row r="456" ht="13.2" x14ac:dyDescent="0.25"/>
    <row r="457" ht="13.2" x14ac:dyDescent="0.25"/>
    <row r="458" ht="13.2" x14ac:dyDescent="0.25"/>
    <row r="459" ht="13.2" x14ac:dyDescent="0.25"/>
    <row r="460" ht="13.2" x14ac:dyDescent="0.25"/>
    <row r="461" ht="13.2" x14ac:dyDescent="0.25"/>
    <row r="462" ht="13.2" x14ac:dyDescent="0.25"/>
    <row r="463" ht="13.2" x14ac:dyDescent="0.25"/>
    <row r="464" ht="13.2" x14ac:dyDescent="0.25"/>
    <row r="465" ht="13.2" x14ac:dyDescent="0.25"/>
    <row r="466" ht="13.2" x14ac:dyDescent="0.25"/>
    <row r="467" ht="13.2" x14ac:dyDescent="0.25"/>
    <row r="468" ht="13.2" x14ac:dyDescent="0.25"/>
    <row r="469" ht="13.2" x14ac:dyDescent="0.25"/>
    <row r="470" ht="13.2" x14ac:dyDescent="0.25"/>
    <row r="471" ht="13.2" x14ac:dyDescent="0.25"/>
    <row r="472" ht="13.2" x14ac:dyDescent="0.25"/>
    <row r="473" ht="13.2" x14ac:dyDescent="0.25"/>
    <row r="474" ht="13.2" x14ac:dyDescent="0.25"/>
    <row r="475" ht="13.2" x14ac:dyDescent="0.25"/>
    <row r="476" ht="13.2" x14ac:dyDescent="0.25"/>
    <row r="477" ht="13.2" x14ac:dyDescent="0.25"/>
    <row r="478" ht="13.2" x14ac:dyDescent="0.25"/>
    <row r="479" ht="13.2" x14ac:dyDescent="0.25"/>
    <row r="480" ht="13.2" x14ac:dyDescent="0.25"/>
    <row r="481" ht="13.2" x14ac:dyDescent="0.25"/>
    <row r="482" ht="13.2" x14ac:dyDescent="0.25"/>
    <row r="483" ht="13.2" x14ac:dyDescent="0.25"/>
    <row r="484" ht="13.2" x14ac:dyDescent="0.25"/>
    <row r="485" ht="13.2" x14ac:dyDescent="0.25"/>
    <row r="486" ht="13.2" x14ac:dyDescent="0.25"/>
    <row r="487" ht="13.2" x14ac:dyDescent="0.25"/>
    <row r="488" ht="13.2" x14ac:dyDescent="0.25"/>
    <row r="489" ht="13.2" x14ac:dyDescent="0.25"/>
    <row r="490" ht="13.2" x14ac:dyDescent="0.25"/>
    <row r="491" ht="13.2" x14ac:dyDescent="0.25"/>
    <row r="492" ht="13.2" x14ac:dyDescent="0.25"/>
    <row r="493" ht="13.2" x14ac:dyDescent="0.25"/>
    <row r="494" ht="13.2" x14ac:dyDescent="0.25"/>
    <row r="495" ht="13.2" x14ac:dyDescent="0.25"/>
    <row r="496" ht="13.2" x14ac:dyDescent="0.25"/>
    <row r="497" ht="13.2" x14ac:dyDescent="0.25"/>
    <row r="498" ht="13.2" x14ac:dyDescent="0.25"/>
    <row r="499" ht="13.2" x14ac:dyDescent="0.25"/>
    <row r="500" ht="13.2" x14ac:dyDescent="0.25"/>
    <row r="501" ht="13.2" x14ac:dyDescent="0.25"/>
    <row r="502" ht="13.2" x14ac:dyDescent="0.25"/>
    <row r="503" ht="13.2" x14ac:dyDescent="0.25"/>
    <row r="504" ht="13.2" x14ac:dyDescent="0.25"/>
    <row r="505" ht="13.2" x14ac:dyDescent="0.25"/>
    <row r="506" ht="13.2" x14ac:dyDescent="0.25"/>
    <row r="507" ht="13.2" x14ac:dyDescent="0.25"/>
    <row r="508" ht="13.2" x14ac:dyDescent="0.25"/>
    <row r="509" ht="13.2" x14ac:dyDescent="0.25"/>
    <row r="510" ht="13.2" x14ac:dyDescent="0.25"/>
    <row r="511" ht="13.2" x14ac:dyDescent="0.25"/>
    <row r="512" ht="13.2" x14ac:dyDescent="0.25"/>
    <row r="513" ht="13.2" x14ac:dyDescent="0.25"/>
    <row r="514" ht="13.2" x14ac:dyDescent="0.25"/>
    <row r="515" ht="13.2" x14ac:dyDescent="0.25"/>
    <row r="516" ht="13.2" x14ac:dyDescent="0.25"/>
    <row r="517" ht="13.2" x14ac:dyDescent="0.25"/>
    <row r="518" ht="13.2" x14ac:dyDescent="0.25"/>
    <row r="519" ht="13.2" x14ac:dyDescent="0.25"/>
    <row r="520" ht="13.2" x14ac:dyDescent="0.25"/>
    <row r="521" ht="13.2" x14ac:dyDescent="0.25"/>
    <row r="522" ht="13.2" x14ac:dyDescent="0.25"/>
    <row r="523" ht="13.2" x14ac:dyDescent="0.25"/>
    <row r="524" ht="13.2" x14ac:dyDescent="0.25"/>
    <row r="525" ht="13.2" x14ac:dyDescent="0.25"/>
    <row r="526" ht="13.2" x14ac:dyDescent="0.25"/>
    <row r="527" ht="13.2" x14ac:dyDescent="0.25"/>
    <row r="528" ht="13.2" x14ac:dyDescent="0.25"/>
    <row r="529" ht="13.2" x14ac:dyDescent="0.25"/>
    <row r="530" ht="13.2" x14ac:dyDescent="0.25"/>
    <row r="531" ht="13.2" x14ac:dyDescent="0.25"/>
    <row r="532" ht="13.2" x14ac:dyDescent="0.25"/>
    <row r="533" ht="13.2" x14ac:dyDescent="0.25"/>
    <row r="534" ht="13.2" x14ac:dyDescent="0.25"/>
    <row r="535" ht="13.2" x14ac:dyDescent="0.25"/>
    <row r="536" ht="13.2" x14ac:dyDescent="0.25"/>
    <row r="537" ht="13.2" x14ac:dyDescent="0.25"/>
    <row r="538" ht="13.2" x14ac:dyDescent="0.25"/>
    <row r="539" ht="13.2" x14ac:dyDescent="0.25"/>
    <row r="540" ht="13.2" x14ac:dyDescent="0.25"/>
    <row r="541" ht="13.2" x14ac:dyDescent="0.25"/>
    <row r="542" ht="13.2" x14ac:dyDescent="0.25"/>
    <row r="543" ht="13.2" x14ac:dyDescent="0.25"/>
    <row r="544" ht="13.2" x14ac:dyDescent="0.25"/>
    <row r="545" ht="13.2" x14ac:dyDescent="0.25"/>
    <row r="546" ht="13.2" x14ac:dyDescent="0.25"/>
    <row r="547" ht="13.2" x14ac:dyDescent="0.25"/>
    <row r="548" ht="13.2" x14ac:dyDescent="0.25"/>
    <row r="549" ht="13.2" x14ac:dyDescent="0.25"/>
    <row r="550" ht="13.2" x14ac:dyDescent="0.25"/>
    <row r="551" ht="13.2" x14ac:dyDescent="0.25"/>
    <row r="552" ht="13.2" x14ac:dyDescent="0.25"/>
    <row r="553" ht="13.2" x14ac:dyDescent="0.25"/>
    <row r="554" ht="13.2" x14ac:dyDescent="0.25"/>
    <row r="555" ht="13.2" x14ac:dyDescent="0.25"/>
    <row r="556" ht="13.2" x14ac:dyDescent="0.25"/>
    <row r="557" ht="13.2" x14ac:dyDescent="0.25"/>
    <row r="558" ht="13.2" x14ac:dyDescent="0.25"/>
    <row r="559" ht="13.2" x14ac:dyDescent="0.25"/>
    <row r="560" ht="13.2" x14ac:dyDescent="0.25"/>
    <row r="561" ht="13.2" x14ac:dyDescent="0.25"/>
    <row r="562" ht="13.2" x14ac:dyDescent="0.25"/>
    <row r="563" ht="13.2" x14ac:dyDescent="0.25"/>
    <row r="564" ht="13.2" x14ac:dyDescent="0.25"/>
    <row r="565" ht="13.2" x14ac:dyDescent="0.25"/>
    <row r="566" ht="13.2" x14ac:dyDescent="0.25"/>
    <row r="567" ht="13.2" x14ac:dyDescent="0.25"/>
    <row r="568" ht="13.2" x14ac:dyDescent="0.25"/>
    <row r="569" ht="13.2" x14ac:dyDescent="0.25"/>
    <row r="570" ht="13.2" x14ac:dyDescent="0.25"/>
    <row r="571" ht="13.2" x14ac:dyDescent="0.25"/>
    <row r="572" ht="13.2" x14ac:dyDescent="0.25"/>
    <row r="573" ht="13.2" x14ac:dyDescent="0.25"/>
    <row r="574" ht="13.2" x14ac:dyDescent="0.25"/>
    <row r="575" ht="13.2" x14ac:dyDescent="0.25"/>
    <row r="576" ht="13.2" x14ac:dyDescent="0.25"/>
    <row r="577" ht="13.2" x14ac:dyDescent="0.25"/>
    <row r="578" ht="13.2" x14ac:dyDescent="0.25"/>
    <row r="579" ht="13.2" x14ac:dyDescent="0.25"/>
    <row r="580" ht="13.2" x14ac:dyDescent="0.25"/>
    <row r="581" ht="13.2" x14ac:dyDescent="0.25"/>
    <row r="582" ht="13.2" x14ac:dyDescent="0.25"/>
    <row r="583" ht="13.2" x14ac:dyDescent="0.25"/>
    <row r="584" ht="13.2" x14ac:dyDescent="0.25"/>
    <row r="585" ht="13.2" x14ac:dyDescent="0.25"/>
    <row r="586" ht="13.2" x14ac:dyDescent="0.25"/>
    <row r="587" ht="13.2" x14ac:dyDescent="0.25"/>
    <row r="588" ht="13.2" x14ac:dyDescent="0.25"/>
    <row r="589" ht="13.2" x14ac:dyDescent="0.25"/>
    <row r="590" ht="13.2" x14ac:dyDescent="0.25"/>
    <row r="591" ht="13.2" x14ac:dyDescent="0.25"/>
    <row r="592" ht="13.2" x14ac:dyDescent="0.25"/>
    <row r="593" ht="13.2" x14ac:dyDescent="0.25"/>
    <row r="594" ht="13.2" x14ac:dyDescent="0.25"/>
    <row r="595" ht="13.2" x14ac:dyDescent="0.25"/>
    <row r="596" ht="13.2" x14ac:dyDescent="0.25"/>
    <row r="597" ht="13.2" x14ac:dyDescent="0.25"/>
    <row r="598" ht="13.2" x14ac:dyDescent="0.25"/>
    <row r="599" ht="13.2" x14ac:dyDescent="0.25"/>
    <row r="600" ht="13.2" x14ac:dyDescent="0.25"/>
    <row r="601" ht="13.2" x14ac:dyDescent="0.25"/>
    <row r="602" ht="13.2" x14ac:dyDescent="0.25"/>
    <row r="603" ht="13.2" x14ac:dyDescent="0.25"/>
    <row r="604" ht="13.2" x14ac:dyDescent="0.25"/>
    <row r="605" ht="13.2" x14ac:dyDescent="0.25"/>
    <row r="606" ht="13.2" x14ac:dyDescent="0.25"/>
    <row r="607" ht="13.2" x14ac:dyDescent="0.25"/>
    <row r="608" ht="13.2" x14ac:dyDescent="0.25"/>
    <row r="609" ht="13.2" x14ac:dyDescent="0.25"/>
    <row r="610" ht="13.2" x14ac:dyDescent="0.25"/>
    <row r="611" ht="13.2" x14ac:dyDescent="0.25"/>
    <row r="612" ht="13.2" x14ac:dyDescent="0.25"/>
    <row r="613" ht="13.2" x14ac:dyDescent="0.25"/>
    <row r="614" ht="13.2" x14ac:dyDescent="0.25"/>
    <row r="615" ht="13.2" x14ac:dyDescent="0.25"/>
    <row r="616" ht="13.2" x14ac:dyDescent="0.25"/>
    <row r="617" ht="13.2" x14ac:dyDescent="0.25"/>
    <row r="618" ht="13.2" x14ac:dyDescent="0.25"/>
    <row r="619" ht="13.2" x14ac:dyDescent="0.25"/>
    <row r="620" ht="13.2" x14ac:dyDescent="0.25"/>
    <row r="621" ht="13.2" x14ac:dyDescent="0.25"/>
    <row r="622" ht="13.2" x14ac:dyDescent="0.25"/>
    <row r="623" ht="13.2" x14ac:dyDescent="0.25"/>
    <row r="624" ht="13.2" x14ac:dyDescent="0.25"/>
    <row r="625" ht="13.2" x14ac:dyDescent="0.25"/>
    <row r="626" ht="13.2" x14ac:dyDescent="0.25"/>
    <row r="627" ht="13.2" x14ac:dyDescent="0.25"/>
    <row r="628" ht="13.2" x14ac:dyDescent="0.25"/>
    <row r="629" ht="13.2" x14ac:dyDescent="0.25"/>
    <row r="630" ht="13.2" x14ac:dyDescent="0.25"/>
    <row r="631" ht="13.2" x14ac:dyDescent="0.25"/>
    <row r="632" ht="13.2" x14ac:dyDescent="0.25"/>
    <row r="633" ht="13.2" x14ac:dyDescent="0.25"/>
    <row r="634" ht="13.2" x14ac:dyDescent="0.25"/>
    <row r="635" ht="13.2" x14ac:dyDescent="0.25"/>
    <row r="636" ht="13.2" x14ac:dyDescent="0.25"/>
    <row r="637" ht="13.2" x14ac:dyDescent="0.25"/>
    <row r="638" ht="13.2" x14ac:dyDescent="0.25"/>
    <row r="639" ht="13.2" x14ac:dyDescent="0.25"/>
    <row r="640" ht="13.2" x14ac:dyDescent="0.25"/>
    <row r="641" ht="13.2" x14ac:dyDescent="0.25"/>
    <row r="642" ht="13.2" x14ac:dyDescent="0.25"/>
    <row r="643" ht="13.2" x14ac:dyDescent="0.25"/>
    <row r="644" ht="13.2" x14ac:dyDescent="0.25"/>
    <row r="645" ht="13.2" x14ac:dyDescent="0.25"/>
    <row r="646" ht="13.2" x14ac:dyDescent="0.25"/>
    <row r="647" ht="13.2" x14ac:dyDescent="0.25"/>
    <row r="648" ht="13.2" x14ac:dyDescent="0.25"/>
    <row r="649" ht="13.2" x14ac:dyDescent="0.25"/>
    <row r="650" ht="13.2" x14ac:dyDescent="0.25"/>
    <row r="651" ht="13.2" x14ac:dyDescent="0.25"/>
    <row r="652" ht="13.2" x14ac:dyDescent="0.25"/>
    <row r="653" ht="13.2" x14ac:dyDescent="0.25"/>
    <row r="654" ht="13.2" x14ac:dyDescent="0.25"/>
    <row r="655" ht="13.2" x14ac:dyDescent="0.25"/>
    <row r="656" ht="13.2" x14ac:dyDescent="0.25"/>
    <row r="657" ht="13.2" x14ac:dyDescent="0.25"/>
    <row r="658" ht="13.2" x14ac:dyDescent="0.25"/>
    <row r="659" ht="13.2" x14ac:dyDescent="0.25"/>
    <row r="660" ht="13.2" x14ac:dyDescent="0.25"/>
    <row r="661" ht="13.2" x14ac:dyDescent="0.25"/>
    <row r="662" ht="13.2" x14ac:dyDescent="0.25"/>
    <row r="663" ht="13.2" x14ac:dyDescent="0.25"/>
    <row r="664" ht="13.2" x14ac:dyDescent="0.25"/>
    <row r="665" ht="13.2" x14ac:dyDescent="0.25"/>
    <row r="666" ht="13.2" x14ac:dyDescent="0.25"/>
    <row r="667" ht="13.2" x14ac:dyDescent="0.25"/>
    <row r="668" ht="13.2" x14ac:dyDescent="0.25"/>
    <row r="669" ht="13.2" x14ac:dyDescent="0.25"/>
    <row r="670" ht="13.2" x14ac:dyDescent="0.25"/>
    <row r="671" ht="13.2" x14ac:dyDescent="0.25"/>
    <row r="672" ht="13.2" x14ac:dyDescent="0.25"/>
    <row r="673" ht="13.2" x14ac:dyDescent="0.25"/>
    <row r="674" ht="13.2" x14ac:dyDescent="0.25"/>
    <row r="675" ht="13.2" x14ac:dyDescent="0.25"/>
    <row r="676" ht="13.2" x14ac:dyDescent="0.25"/>
    <row r="677" ht="13.2" x14ac:dyDescent="0.25"/>
    <row r="678" ht="13.2" x14ac:dyDescent="0.25"/>
    <row r="679" ht="13.2" x14ac:dyDescent="0.25"/>
    <row r="680" ht="13.2" x14ac:dyDescent="0.25"/>
    <row r="681" ht="13.2" x14ac:dyDescent="0.25"/>
    <row r="682" ht="13.2" x14ac:dyDescent="0.25"/>
    <row r="683" ht="13.2" x14ac:dyDescent="0.25"/>
    <row r="684" ht="13.2" x14ac:dyDescent="0.25"/>
    <row r="685" ht="13.2" x14ac:dyDescent="0.25"/>
    <row r="686" ht="13.2" x14ac:dyDescent="0.25"/>
    <row r="687" ht="13.2" x14ac:dyDescent="0.25"/>
    <row r="688" ht="13.2" x14ac:dyDescent="0.25"/>
    <row r="689" ht="13.2" x14ac:dyDescent="0.25"/>
    <row r="690" ht="13.2" x14ac:dyDescent="0.25"/>
    <row r="691" ht="13.2" x14ac:dyDescent="0.25"/>
    <row r="692" ht="13.2" x14ac:dyDescent="0.25"/>
    <row r="693" ht="13.2" x14ac:dyDescent="0.25"/>
    <row r="694" ht="13.2" x14ac:dyDescent="0.25"/>
    <row r="695" ht="13.2" x14ac:dyDescent="0.25"/>
    <row r="696" ht="13.2" x14ac:dyDescent="0.25"/>
    <row r="697" ht="13.2" x14ac:dyDescent="0.25"/>
    <row r="698" ht="13.2" x14ac:dyDescent="0.25"/>
    <row r="699" ht="13.2" x14ac:dyDescent="0.25"/>
    <row r="700" ht="13.2" x14ac:dyDescent="0.25"/>
    <row r="701" ht="13.2" x14ac:dyDescent="0.25"/>
    <row r="702" ht="13.2" x14ac:dyDescent="0.25"/>
    <row r="703" ht="13.2" x14ac:dyDescent="0.25"/>
    <row r="704" ht="13.2" x14ac:dyDescent="0.25"/>
    <row r="705" ht="13.2" x14ac:dyDescent="0.25"/>
    <row r="706" ht="13.2" x14ac:dyDescent="0.25"/>
    <row r="707" ht="13.2" x14ac:dyDescent="0.25"/>
    <row r="708" ht="13.2" x14ac:dyDescent="0.25"/>
    <row r="709" ht="13.2" x14ac:dyDescent="0.25"/>
    <row r="710" ht="13.2" x14ac:dyDescent="0.25"/>
    <row r="711" ht="13.2" x14ac:dyDescent="0.25"/>
    <row r="712" ht="13.2" x14ac:dyDescent="0.25"/>
    <row r="713" ht="13.2" x14ac:dyDescent="0.25"/>
    <row r="714" ht="13.2" x14ac:dyDescent="0.25"/>
    <row r="715" ht="13.2" x14ac:dyDescent="0.25"/>
    <row r="716" ht="13.2" x14ac:dyDescent="0.25"/>
    <row r="717" ht="13.2" x14ac:dyDescent="0.25"/>
    <row r="718" ht="13.2" x14ac:dyDescent="0.25"/>
    <row r="719" ht="13.2" x14ac:dyDescent="0.25"/>
    <row r="720" ht="13.2" x14ac:dyDescent="0.25"/>
    <row r="721" ht="13.2" x14ac:dyDescent="0.25"/>
    <row r="722" ht="13.2" x14ac:dyDescent="0.25"/>
    <row r="723" ht="13.2" x14ac:dyDescent="0.25"/>
    <row r="724" ht="13.2" x14ac:dyDescent="0.25"/>
    <row r="725" ht="13.2" x14ac:dyDescent="0.25"/>
    <row r="726" ht="13.2" x14ac:dyDescent="0.25"/>
    <row r="727" ht="13.2" x14ac:dyDescent="0.25"/>
    <row r="728" ht="13.2" x14ac:dyDescent="0.25"/>
    <row r="729" ht="13.2" x14ac:dyDescent="0.25"/>
    <row r="730" ht="13.2" x14ac:dyDescent="0.25"/>
    <row r="731" ht="13.2" x14ac:dyDescent="0.25"/>
    <row r="732" ht="13.2" x14ac:dyDescent="0.25"/>
    <row r="733" ht="13.2" x14ac:dyDescent="0.25"/>
    <row r="734" ht="13.2" x14ac:dyDescent="0.25"/>
    <row r="735" ht="13.2" x14ac:dyDescent="0.25"/>
    <row r="736" ht="13.2" x14ac:dyDescent="0.25"/>
    <row r="737" ht="13.2" x14ac:dyDescent="0.25"/>
    <row r="738" ht="13.2" x14ac:dyDescent="0.25"/>
    <row r="739" ht="13.2" x14ac:dyDescent="0.25"/>
    <row r="740" ht="13.2" x14ac:dyDescent="0.25"/>
    <row r="741" ht="13.2" x14ac:dyDescent="0.25"/>
    <row r="742" ht="13.2" x14ac:dyDescent="0.25"/>
    <row r="743" ht="13.2" x14ac:dyDescent="0.25"/>
    <row r="744" ht="13.2" x14ac:dyDescent="0.25"/>
    <row r="745" ht="13.2" x14ac:dyDescent="0.25"/>
    <row r="746" ht="13.2" x14ac:dyDescent="0.25"/>
    <row r="747" ht="13.2" x14ac:dyDescent="0.25"/>
    <row r="748" ht="13.2" x14ac:dyDescent="0.25"/>
    <row r="749" ht="13.2" x14ac:dyDescent="0.25"/>
    <row r="750" ht="13.2" x14ac:dyDescent="0.25"/>
    <row r="751" ht="13.2" x14ac:dyDescent="0.25"/>
    <row r="752" ht="13.2" x14ac:dyDescent="0.25"/>
    <row r="753" ht="13.2" x14ac:dyDescent="0.25"/>
    <row r="754" ht="13.2" x14ac:dyDescent="0.25"/>
    <row r="755" ht="13.2" x14ac:dyDescent="0.25"/>
    <row r="756" ht="13.2" x14ac:dyDescent="0.25"/>
    <row r="757" ht="13.2" x14ac:dyDescent="0.25"/>
    <row r="758" ht="13.2" x14ac:dyDescent="0.25"/>
    <row r="759" ht="13.2" x14ac:dyDescent="0.25"/>
    <row r="760" ht="13.2" x14ac:dyDescent="0.25"/>
    <row r="761" ht="13.2" x14ac:dyDescent="0.25"/>
    <row r="762" ht="13.2" x14ac:dyDescent="0.25"/>
    <row r="763" ht="13.2" x14ac:dyDescent="0.25"/>
    <row r="764" ht="13.2" x14ac:dyDescent="0.25"/>
    <row r="765" ht="13.2" x14ac:dyDescent="0.25"/>
    <row r="766" ht="13.2" x14ac:dyDescent="0.25"/>
    <row r="767" ht="13.2" x14ac:dyDescent="0.25"/>
    <row r="768" ht="13.2" x14ac:dyDescent="0.25"/>
    <row r="769" ht="13.2" x14ac:dyDescent="0.25"/>
    <row r="770" ht="13.2" x14ac:dyDescent="0.25"/>
    <row r="771" ht="13.2" x14ac:dyDescent="0.25"/>
    <row r="772" ht="13.2" x14ac:dyDescent="0.25"/>
    <row r="773" ht="13.2" x14ac:dyDescent="0.25"/>
    <row r="774" ht="13.2" x14ac:dyDescent="0.25"/>
    <row r="775" ht="13.2" x14ac:dyDescent="0.25"/>
    <row r="776" ht="13.2" x14ac:dyDescent="0.25"/>
    <row r="777" ht="13.2" x14ac:dyDescent="0.25"/>
    <row r="778" ht="13.2" x14ac:dyDescent="0.25"/>
    <row r="779" ht="13.2" x14ac:dyDescent="0.25"/>
    <row r="780" ht="13.2" x14ac:dyDescent="0.25"/>
    <row r="781" ht="13.2" x14ac:dyDescent="0.25"/>
    <row r="782" ht="13.2" x14ac:dyDescent="0.25"/>
    <row r="783" ht="13.2" x14ac:dyDescent="0.25"/>
    <row r="784" ht="13.2" x14ac:dyDescent="0.25"/>
    <row r="785" ht="13.2" x14ac:dyDescent="0.25"/>
    <row r="786" ht="13.2" x14ac:dyDescent="0.25"/>
    <row r="787" ht="13.2" x14ac:dyDescent="0.25"/>
    <row r="788" ht="13.2" x14ac:dyDescent="0.25"/>
    <row r="789" ht="13.2" x14ac:dyDescent="0.25"/>
    <row r="790" ht="13.2" x14ac:dyDescent="0.25"/>
    <row r="791" ht="13.2" x14ac:dyDescent="0.25"/>
    <row r="792" ht="13.2" x14ac:dyDescent="0.25"/>
    <row r="793" ht="13.2" x14ac:dyDescent="0.25"/>
    <row r="794" ht="13.2" x14ac:dyDescent="0.25"/>
    <row r="795" ht="13.2" x14ac:dyDescent="0.25"/>
    <row r="796" ht="13.2" x14ac:dyDescent="0.25"/>
    <row r="797" ht="13.2" x14ac:dyDescent="0.25"/>
    <row r="798" ht="13.2" x14ac:dyDescent="0.25"/>
    <row r="799" ht="13.2" x14ac:dyDescent="0.25"/>
    <row r="800" ht="13.2" x14ac:dyDescent="0.25"/>
    <row r="801" ht="13.2" x14ac:dyDescent="0.25"/>
    <row r="802" ht="13.2" x14ac:dyDescent="0.25"/>
    <row r="803" ht="13.2" x14ac:dyDescent="0.25"/>
    <row r="804" ht="13.2" x14ac:dyDescent="0.25"/>
    <row r="805" ht="13.2" x14ac:dyDescent="0.25"/>
    <row r="806" ht="13.2" x14ac:dyDescent="0.25"/>
    <row r="807" ht="13.2" x14ac:dyDescent="0.25"/>
    <row r="808" ht="13.2" x14ac:dyDescent="0.25"/>
    <row r="809" ht="13.2" x14ac:dyDescent="0.25"/>
    <row r="810" ht="13.2" x14ac:dyDescent="0.25"/>
    <row r="811" ht="13.2" x14ac:dyDescent="0.25"/>
    <row r="812" ht="13.2" x14ac:dyDescent="0.25"/>
    <row r="813" ht="13.2" x14ac:dyDescent="0.25"/>
    <row r="814" ht="13.2" x14ac:dyDescent="0.25"/>
    <row r="815" ht="13.2" x14ac:dyDescent="0.25"/>
    <row r="816" ht="13.2" x14ac:dyDescent="0.25"/>
    <row r="817" ht="13.2" x14ac:dyDescent="0.25"/>
    <row r="818" ht="13.2" x14ac:dyDescent="0.25"/>
    <row r="819" ht="13.2" x14ac:dyDescent="0.25"/>
    <row r="820" ht="13.2" x14ac:dyDescent="0.25"/>
    <row r="821" ht="13.2" x14ac:dyDescent="0.25"/>
    <row r="822" ht="13.2" x14ac:dyDescent="0.25"/>
    <row r="823" ht="13.2" x14ac:dyDescent="0.25"/>
    <row r="824" ht="13.2" x14ac:dyDescent="0.25"/>
    <row r="825" ht="13.2" x14ac:dyDescent="0.25"/>
    <row r="826" ht="13.2" x14ac:dyDescent="0.25"/>
    <row r="827" ht="13.2" x14ac:dyDescent="0.25"/>
    <row r="828" ht="13.2" x14ac:dyDescent="0.25"/>
    <row r="829" ht="13.2" x14ac:dyDescent="0.25"/>
    <row r="830" ht="13.2" x14ac:dyDescent="0.25"/>
    <row r="831" ht="13.2" x14ac:dyDescent="0.25"/>
    <row r="832" ht="13.2" x14ac:dyDescent="0.25"/>
    <row r="833" ht="13.2" x14ac:dyDescent="0.25"/>
    <row r="834" ht="13.2" x14ac:dyDescent="0.25"/>
    <row r="835" ht="13.2" x14ac:dyDescent="0.25"/>
    <row r="836" ht="13.2" x14ac:dyDescent="0.25"/>
    <row r="837" ht="13.2" x14ac:dyDescent="0.25"/>
    <row r="838" ht="13.2" x14ac:dyDescent="0.25"/>
    <row r="839" ht="13.2" x14ac:dyDescent="0.25"/>
    <row r="840" ht="13.2" x14ac:dyDescent="0.25"/>
    <row r="841" ht="13.2" x14ac:dyDescent="0.25"/>
    <row r="842" ht="13.2" x14ac:dyDescent="0.25"/>
    <row r="843" ht="13.2" x14ac:dyDescent="0.25"/>
    <row r="844" ht="13.2" x14ac:dyDescent="0.25"/>
    <row r="845" ht="13.2" x14ac:dyDescent="0.25"/>
    <row r="846" ht="13.2" x14ac:dyDescent="0.25"/>
    <row r="847" ht="13.2" x14ac:dyDescent="0.25"/>
    <row r="848" ht="13.2" x14ac:dyDescent="0.25"/>
    <row r="849" ht="13.2" x14ac:dyDescent="0.25"/>
    <row r="850" ht="13.2" x14ac:dyDescent="0.25"/>
    <row r="851" ht="13.2" x14ac:dyDescent="0.25"/>
    <row r="852" ht="13.2" x14ac:dyDescent="0.25"/>
    <row r="853" ht="13.2" x14ac:dyDescent="0.25"/>
    <row r="854" ht="13.2" x14ac:dyDescent="0.25"/>
    <row r="855" ht="13.2" x14ac:dyDescent="0.25"/>
    <row r="856" ht="13.2" x14ac:dyDescent="0.25"/>
    <row r="857" ht="13.2" x14ac:dyDescent="0.25"/>
    <row r="858" ht="13.2" x14ac:dyDescent="0.25"/>
    <row r="859" ht="13.2" x14ac:dyDescent="0.25"/>
    <row r="860" ht="13.2" x14ac:dyDescent="0.25"/>
    <row r="861" ht="13.2" x14ac:dyDescent="0.25"/>
    <row r="862" ht="13.2" x14ac:dyDescent="0.25"/>
    <row r="863" ht="13.2" x14ac:dyDescent="0.25"/>
    <row r="864" ht="13.2" x14ac:dyDescent="0.25"/>
    <row r="865" ht="13.2" x14ac:dyDescent="0.25"/>
    <row r="866" ht="13.2" x14ac:dyDescent="0.25"/>
    <row r="867" ht="13.2" x14ac:dyDescent="0.25"/>
    <row r="868" ht="13.2" x14ac:dyDescent="0.25"/>
    <row r="869" ht="13.2" x14ac:dyDescent="0.25"/>
    <row r="870" ht="13.2" x14ac:dyDescent="0.25"/>
    <row r="871" ht="13.2" x14ac:dyDescent="0.25"/>
    <row r="872" ht="13.2" x14ac:dyDescent="0.25"/>
    <row r="873" ht="13.2" x14ac:dyDescent="0.25"/>
    <row r="874" ht="13.2" x14ac:dyDescent="0.25"/>
    <row r="875" ht="13.2" x14ac:dyDescent="0.25"/>
    <row r="876" ht="13.2" x14ac:dyDescent="0.25"/>
    <row r="877" ht="13.2" x14ac:dyDescent="0.25"/>
    <row r="878" ht="13.2" x14ac:dyDescent="0.25"/>
    <row r="879" ht="13.2" x14ac:dyDescent="0.25"/>
    <row r="880" ht="13.2" x14ac:dyDescent="0.25"/>
    <row r="881" ht="13.2" x14ac:dyDescent="0.25"/>
    <row r="882" ht="13.2" x14ac:dyDescent="0.25"/>
    <row r="883" ht="13.2" x14ac:dyDescent="0.25"/>
    <row r="884" ht="13.2" x14ac:dyDescent="0.25"/>
    <row r="885" ht="13.2" x14ac:dyDescent="0.25"/>
    <row r="886" ht="13.2" x14ac:dyDescent="0.25"/>
    <row r="887" ht="13.2" x14ac:dyDescent="0.25"/>
    <row r="888" ht="13.2" x14ac:dyDescent="0.25"/>
    <row r="889" ht="13.2" x14ac:dyDescent="0.25"/>
    <row r="890" ht="13.2" x14ac:dyDescent="0.25"/>
    <row r="891" ht="13.2" x14ac:dyDescent="0.25"/>
    <row r="892" ht="13.2" x14ac:dyDescent="0.25"/>
    <row r="893" ht="13.2" x14ac:dyDescent="0.25"/>
    <row r="894" ht="13.2" x14ac:dyDescent="0.25"/>
    <row r="895" ht="13.2" x14ac:dyDescent="0.25"/>
    <row r="896" ht="13.2" x14ac:dyDescent="0.25"/>
    <row r="897" ht="13.2" x14ac:dyDescent="0.25"/>
    <row r="898" ht="13.2" x14ac:dyDescent="0.25"/>
    <row r="899" ht="13.2" x14ac:dyDescent="0.25"/>
    <row r="900" ht="13.2" x14ac:dyDescent="0.25"/>
    <row r="901" ht="13.2" x14ac:dyDescent="0.25"/>
    <row r="902" ht="13.2" x14ac:dyDescent="0.25"/>
    <row r="903" ht="13.2" x14ac:dyDescent="0.25"/>
    <row r="904" ht="13.2" x14ac:dyDescent="0.25"/>
    <row r="905" ht="13.2" x14ac:dyDescent="0.25"/>
    <row r="906" ht="13.2" x14ac:dyDescent="0.25"/>
    <row r="907" ht="13.2" x14ac:dyDescent="0.25"/>
    <row r="908" ht="13.2" x14ac:dyDescent="0.25"/>
    <row r="909" ht="13.2" x14ac:dyDescent="0.25"/>
    <row r="910" ht="13.2" x14ac:dyDescent="0.25"/>
    <row r="911" ht="13.2" x14ac:dyDescent="0.25"/>
    <row r="912" ht="13.2" x14ac:dyDescent="0.25"/>
    <row r="913" ht="13.2" x14ac:dyDescent="0.25"/>
    <row r="914" ht="13.2" x14ac:dyDescent="0.25"/>
    <row r="915" ht="13.2" x14ac:dyDescent="0.25"/>
    <row r="916" ht="13.2" x14ac:dyDescent="0.25"/>
    <row r="917" ht="13.2" x14ac:dyDescent="0.25"/>
    <row r="918" ht="13.2" x14ac:dyDescent="0.25"/>
    <row r="919" ht="13.2" x14ac:dyDescent="0.25"/>
    <row r="920" ht="13.2" x14ac:dyDescent="0.25"/>
    <row r="921" ht="13.2" x14ac:dyDescent="0.25"/>
    <row r="922" ht="13.2" x14ac:dyDescent="0.25"/>
    <row r="923" ht="13.2" x14ac:dyDescent="0.25"/>
    <row r="924" ht="13.2" x14ac:dyDescent="0.25"/>
    <row r="925" ht="13.2" x14ac:dyDescent="0.25"/>
    <row r="926" ht="13.2" x14ac:dyDescent="0.25"/>
    <row r="927" ht="13.2" x14ac:dyDescent="0.25"/>
    <row r="928" ht="13.2" x14ac:dyDescent="0.25"/>
    <row r="929" ht="13.2" x14ac:dyDescent="0.25"/>
    <row r="930" ht="13.2" x14ac:dyDescent="0.25"/>
    <row r="931" ht="13.2" x14ac:dyDescent="0.25"/>
    <row r="932" ht="13.2" x14ac:dyDescent="0.25"/>
    <row r="933" ht="13.2" x14ac:dyDescent="0.25"/>
    <row r="934" ht="13.2" x14ac:dyDescent="0.25"/>
    <row r="935" ht="13.2" x14ac:dyDescent="0.25"/>
    <row r="936" ht="13.2" x14ac:dyDescent="0.25"/>
    <row r="937" ht="13.2" x14ac:dyDescent="0.25"/>
    <row r="938" ht="13.2" x14ac:dyDescent="0.25"/>
    <row r="939" ht="13.2" x14ac:dyDescent="0.25"/>
    <row r="940" ht="13.2" x14ac:dyDescent="0.25"/>
    <row r="941" ht="13.2" x14ac:dyDescent="0.25"/>
    <row r="942" ht="13.2" x14ac:dyDescent="0.25"/>
    <row r="943" ht="13.2" x14ac:dyDescent="0.25"/>
    <row r="944" ht="13.2" x14ac:dyDescent="0.25"/>
    <row r="945" ht="13.2" x14ac:dyDescent="0.25"/>
    <row r="946" ht="13.2" x14ac:dyDescent="0.25"/>
    <row r="947" ht="13.2" x14ac:dyDescent="0.25"/>
    <row r="948" ht="13.2" x14ac:dyDescent="0.25"/>
    <row r="949" ht="13.2" x14ac:dyDescent="0.25"/>
    <row r="950" ht="13.2" x14ac:dyDescent="0.25"/>
    <row r="951" ht="13.2" x14ac:dyDescent="0.25"/>
    <row r="952" ht="13.2" x14ac:dyDescent="0.25"/>
    <row r="953" ht="13.2" x14ac:dyDescent="0.25"/>
    <row r="954" ht="13.2" x14ac:dyDescent="0.25"/>
    <row r="955" ht="13.2" x14ac:dyDescent="0.25"/>
    <row r="956" ht="13.2" x14ac:dyDescent="0.25"/>
    <row r="957" ht="13.2" x14ac:dyDescent="0.25"/>
    <row r="958" ht="13.2" x14ac:dyDescent="0.25"/>
    <row r="959" ht="13.2" x14ac:dyDescent="0.25"/>
    <row r="960" ht="13.2" x14ac:dyDescent="0.25"/>
    <row r="961" ht="13.2" x14ac:dyDescent="0.25"/>
    <row r="962" ht="13.2" x14ac:dyDescent="0.25"/>
    <row r="963" ht="13.2" x14ac:dyDescent="0.25"/>
    <row r="964" ht="13.2" x14ac:dyDescent="0.25"/>
    <row r="965" ht="13.2" x14ac:dyDescent="0.25"/>
    <row r="966" ht="13.2" x14ac:dyDescent="0.25"/>
    <row r="967" ht="13.2" x14ac:dyDescent="0.25"/>
    <row r="968" ht="13.2" x14ac:dyDescent="0.25"/>
    <row r="969" ht="13.2" x14ac:dyDescent="0.25"/>
    <row r="970" ht="13.2" x14ac:dyDescent="0.25"/>
    <row r="971" ht="13.2" x14ac:dyDescent="0.25"/>
    <row r="972" ht="13.2" x14ac:dyDescent="0.25"/>
    <row r="973" ht="13.2" x14ac:dyDescent="0.25"/>
    <row r="974" ht="13.2" x14ac:dyDescent="0.25"/>
    <row r="975" ht="13.2" x14ac:dyDescent="0.25"/>
    <row r="976" ht="13.2" x14ac:dyDescent="0.25"/>
    <row r="977" ht="13.2" x14ac:dyDescent="0.25"/>
    <row r="978" ht="13.2" x14ac:dyDescent="0.25"/>
    <row r="979" ht="13.2" x14ac:dyDescent="0.25"/>
    <row r="980" ht="13.2" x14ac:dyDescent="0.25"/>
    <row r="981" ht="13.2" x14ac:dyDescent="0.25"/>
    <row r="982" ht="13.2" x14ac:dyDescent="0.25"/>
    <row r="983" ht="13.2" x14ac:dyDescent="0.25"/>
    <row r="984" ht="13.2" x14ac:dyDescent="0.25"/>
    <row r="985" ht="13.2" x14ac:dyDescent="0.25"/>
    <row r="986" ht="13.2" x14ac:dyDescent="0.25"/>
    <row r="987" ht="13.2" x14ac:dyDescent="0.25"/>
    <row r="988" ht="13.2" x14ac:dyDescent="0.25"/>
    <row r="989" ht="13.2" x14ac:dyDescent="0.25"/>
    <row r="990" ht="13.2" x14ac:dyDescent="0.25"/>
    <row r="991" ht="13.2" x14ac:dyDescent="0.25"/>
    <row r="992" ht="13.2" x14ac:dyDescent="0.25"/>
    <row r="993" ht="13.2" x14ac:dyDescent="0.25"/>
    <row r="994" ht="13.2" x14ac:dyDescent="0.25"/>
    <row r="995" ht="13.2" x14ac:dyDescent="0.25"/>
    <row r="996" ht="13.2" x14ac:dyDescent="0.25"/>
    <row r="997" ht="13.2" x14ac:dyDescent="0.25"/>
    <row r="998" ht="13.2" x14ac:dyDescent="0.25"/>
    <row r="999" ht="13.2" x14ac:dyDescent="0.25"/>
    <row r="1000" 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5fd813b3-46ec-4068-b7c4-bbb6de01fcaa">
      <Terms xmlns="http://schemas.microsoft.com/office/infopath/2007/PartnerControls"/>
    </lcf76f155ced4ddcb4097134ff3c332f>
    <Allocation_x0020_window xmlns="5fd813b3-46ec-4068-b7c4-bbb6de01fcaa" xsi:nil="true"/>
    <Country xmlns="5fd813b3-46ec-4068-b7c4-bbb6de01fca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FDF0AEB9B902749B65F2E3ACB3D6C43" ma:contentTypeVersion="18" ma:contentTypeDescription="Create a new document." ma:contentTypeScope="" ma:versionID="a427f6040d504dba8ef96a26460697e9">
  <xsd:schema xmlns:xsd="http://www.w3.org/2001/XMLSchema" xmlns:xs="http://www.w3.org/2001/XMLSchema" xmlns:p="http://schemas.microsoft.com/office/2006/metadata/properties" xmlns:ns2="5fd813b3-46ec-4068-b7c4-bbb6de01fcaa" xmlns:ns3="3e6a3227-e13e-45b4-8d2a-1971845aa409" xmlns:ns4="985ec44e-1bab-4c0b-9df0-6ba128686fc9" targetNamespace="http://schemas.microsoft.com/office/2006/metadata/properties" ma:root="true" ma:fieldsID="60bdc8d00e92205fe8161451234f04ff" ns2:_="" ns3:_="" ns4:_="">
    <xsd:import namespace="5fd813b3-46ec-4068-b7c4-bbb6de01fcaa"/>
    <xsd:import namespace="3e6a3227-e13e-45b4-8d2a-1971845aa409"/>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Allocation_x0020_window" minOccurs="0"/>
                <xsd:element ref="ns2:Country"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d813b3-46ec-4068-b7c4-bbb6de01fc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llocation_x0020_window" ma:index="12" nillable="true" ma:displayName="Allocation window" ma:description="Mark reserve or standard allocation, as appropiate" ma:format="Dropdown" ma:internalName="Allocation_x0020_window">
      <xsd:simpleType>
        <xsd:restriction base="dms:Choice">
          <xsd:enumeration value="Standard"/>
          <xsd:enumeration value="Reserve"/>
        </xsd:restriction>
      </xsd:simpleType>
    </xsd:element>
    <xsd:element name="Country" ma:index="13" nillable="true" ma:displayName="Country" ma:description="Select the CBPF" ma:format="Dropdown" ma:internalName="Country">
      <xsd:simpleType>
        <xsd:restriction base="dms:Choice">
          <xsd:enumeration value="Syria"/>
          <xsd:enumeration value="Jordan"/>
          <xsd:enumeration value="Lebanon"/>
          <xsd:enumeration value="Turkey"/>
          <xsd:enumeration value="Yemen"/>
          <xsd:enumeration value="oPt"/>
          <xsd:enumeration value="Iraq"/>
          <xsd:enumeration value="Ethiopia"/>
          <xsd:enumeration value="South Sudan"/>
          <xsd:enumeration value="Somalia"/>
          <xsd:enumeration value="Sudan"/>
          <xsd:enumeration value="CAR"/>
          <xsd:enumeration value="DRC"/>
          <xsd:enumeration value="Nigeria"/>
          <xsd:enumeration value="Afghanistan"/>
          <xsd:enumeration value="Pakistan"/>
          <xsd:enumeration value="Colombia"/>
          <xsd:enumeration value="Myanmar"/>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6a3227-e13e-45b4-8d2a-1971845aa40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129b27e4-a53a-43e5-821a-a139444fd09e}" ma:internalName="TaxCatchAll" ma:showField="CatchAllData" ma:web="3e6a3227-e13e-45b4-8d2a-1971845aa4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3B7B95-C927-466C-9C9B-C76064ED7370}">
  <ds:schemaRefs>
    <ds:schemaRef ds:uri="http://schemas.openxmlformats.org/package/2006/metadata/core-properties"/>
    <ds:schemaRef ds:uri="5fd813b3-46ec-4068-b7c4-bbb6de01fcaa"/>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3e6a3227-e13e-45b4-8d2a-1971845aa409"/>
    <ds:schemaRef ds:uri="http://schemas.microsoft.com/office/2006/metadata/properties"/>
    <ds:schemaRef ds:uri="http://purl.org/dc/terms/"/>
    <ds:schemaRef ds:uri="ceaf64f1-008f-4897-a9a5-d19b06deedfc"/>
    <ds:schemaRef ds:uri="985ec44e-1bab-4c0b-9df0-6ba128686fc9"/>
  </ds:schemaRefs>
</ds:datastoreItem>
</file>

<file path=customXml/itemProps2.xml><?xml version="1.0" encoding="utf-8"?>
<ds:datastoreItem xmlns:ds="http://schemas.openxmlformats.org/officeDocument/2006/customXml" ds:itemID="{50E05579-A7AF-495A-A93E-C40366C76A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d813b3-46ec-4068-b7c4-bbb6de01fcaa"/>
    <ds:schemaRef ds:uri="3e6a3227-e13e-45b4-8d2a-1971845aa409"/>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BC9056-75F1-4B00-9826-45A5420A16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Bgt template&amp;examples (main IP)</vt:lpstr>
      <vt:lpstr>Bgt template&amp;examples (sub-IP)</vt:lpstr>
      <vt:lpstr>Interim report</vt:lpstr>
      <vt:lpstr>Fixed date report</vt:lpstr>
      <vt:lpstr>Final report</vt:lpstr>
      <vt:lpstr>Bgt amendment template</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Meaza Duga</dc:creator>
  <cp:keywords/>
  <dc:description/>
  <cp:lastModifiedBy>Martina Di Benedetto</cp:lastModifiedBy>
  <cp:revision/>
  <dcterms:created xsi:type="dcterms:W3CDTF">2022-02-03T14:57:00Z</dcterms:created>
  <dcterms:modified xsi:type="dcterms:W3CDTF">2022-09-06T16:48:53Z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0x0101002FDF0AEB9B902749B65F2E3ACB3D6C43</vt:lpwstr>
  </property>
  <property fmtid="{D5CDD505-2E9C-101B-9397-08002B2CF9AE}" pid="3" name="MediaServiceImageTags">
    <vt:lpwstr/>
  </property>
</Properties>
</file>